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6-7-26/FN25-26-04043/"/>
    </mc:Choice>
  </mc:AlternateContent>
  <xr:revisionPtr revIDLastSave="170" documentId="13_ncr:1_{9E2100A7-F0ED-4CB9-9C71-FA59EADABC97}" xr6:coauthVersionLast="47" xr6:coauthVersionMax="47" xr10:uidLastSave="{281F3FD1-AE28-44F1-9EC8-C634E40626C8}"/>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Report'!$A$4:$BQ$32</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<sst xmlns="http://schemas.openxmlformats.org/spreadsheetml/2006/main" count="1392" uniqueCount="612">
  <si>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</si>
  <si>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</si>
  <si>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</si>
  <si>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</si>
  <si>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</si>
  <si>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</si>
  <si>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</si>
  <si>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</si>
  <si>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</si>
  <si>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</si>
  <si>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</si>
  <si>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</si>
  <si>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</si>
  <si>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</si>
  <si>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</si>
  <si>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</si>
  <si>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</si>
  <si>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</si>
  <si>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</si>
  <si>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</si>
  <si>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</si>
  <si>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</si>
  <si>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</si>
  <si>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</si>
  <si>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</si>
  <si>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</si>
  <si>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</si>
  <si>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</si>
  <si>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</si>
  <si>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</si>
  <si>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</si>
  <si>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</si>
  <si>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</si>
  <si>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</si>
  <si>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</si>
  <si>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</si>
  <si>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</si>
  <si>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</si>
  <si>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</si>
  <si>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</si>
  <si>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</si>
  <si>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</si>
  <si>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</si>
  <si>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</si>
  <si>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</si>
  <si>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</si>
  <si>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</si>
  <si>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</si>
  <si>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</si>
  <si>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</si>
  <si>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</si>
  <si>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</si>
  <si>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</si>
  <si>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</si>
  <si>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</si>
  <si>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</si>
  <si>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</si>
  <si>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</si>
  <si>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</si>
  <si>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</si>
  <si>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</si>
  <si>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</si>
  <si>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</si>
  <si>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</si>
  <si>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</si>
  <si>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</si>
  <si>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</si>
  <si>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</si>
  <si>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</si>
  <si>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</si>
  <si>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</si>
  <si>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</si>
  <si>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</si>
  <si>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</si>
  <si>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</si>
  <si>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</si>
  <si>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</si>
  <si>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</si>
  <si>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</si>
  <si>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</si>
  <si>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</si>
  <si>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</si>
  <si>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</si>
  <si>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</si>
  <si>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</si>
  <si>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</si>
  <si>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</si>
  <si>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</si>
  <si>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</si>
  <si>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</si>
  <si>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</si>
  <si>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</si>
  <si>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</si>
  <si>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</si>
  <si>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</si>
  <si>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</si>
  <si>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</si>
  <si>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</si>
  <si>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</si>
  <si>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</si>
  <si>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</si>
  <si>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</si>
  <si>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</si>
  <si>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</si>
  <si>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</si>
  <si>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</si>
  <si>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</si>
  <si>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</si>
  <si>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</si>
  <si>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</si>
  <si>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</si>
  <si>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</si>
  <si>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</si>
  <si>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</si>
  <si>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</si>
  <si>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</si>
  <si>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</si>
  <si>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</si>
  <si>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</si>
  <si>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</si>
  <si>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</si>
  <si>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</si>
  <si>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</si>
  <si>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</si>
  <si>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</si>
  <si>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</si>
  <si>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</si>
  <si>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</si>
  <si>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</si>
  <si>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</si>
  <si>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</si>
  <si>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</si>
  <si>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</si>
  <si>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</si>
  <si>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</si>
  <si>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</si>
  <si>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</si>
  <si>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</si>
  <si>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</si>
  <si>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</si>
  <si>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</si>
  <si>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</si>
  <si>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</si>
  <si>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</si>
  <si>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</si>
  <si>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</si>
  <si>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</si>
  <si>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</si>
  <si>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</si>
  <si>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</si>
  <si>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</si>
  <si>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</si>
  <si>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</si>
  <si>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</si>
  <si>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</si>
  <si>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</si>
  <si>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</si>
  <si>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</si>
  <si>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</si>
  <si>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</si>
  <si>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</si>
  <si>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</si>
  <si>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</si>
  <si>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</si>
  <si>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</si>
  <si>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</si>
  <si>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</si>
  <si>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</si>
  <si>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</si>
  <si>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</si>
  <si>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</si>
  <si>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</si>
  <si>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</si>
  <si>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</si>
  <si>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</si>
  <si>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</si>
  <si>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</si>
  <si>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</si>
  <si>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</si>
  <si>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</si>
  <si>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</si>
  <si>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</si>
  <si>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</si>
  <si>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</si>
  <si>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</si>
  <si>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</si>
  <si>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</si>
  <si>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</si>
  <si>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</si>
  <si>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</si>
  <si>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</si>
  <si>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</si>
  <si>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</si>
  <si>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</si>
  <si>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</si>
  <si>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</si>
  <si>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</si>
  <si>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</si>
  <si>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</si>
  <si>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</si>
  <si>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</si>
  <si>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</si>
  <si>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</si>
  <si>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</si>
  <si>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</si>
  <si>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</si>
  <si>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</si>
  <si>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</si>
  <si>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</si>
  <si>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</si>
  <si>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</si>
  <si>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</si>
  <si>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</si>
  <si>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</si>
  <si>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</si>
  <si>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</si>
  <si>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</si>
  <si>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</si>
  <si>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</si>
  <si>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</si>
  <si>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</si>
  <si>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</si>
  <si>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</si>
  <si>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</si>
  <si>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</si>
  <si>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</si>
  <si>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</si>
  <si>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</si>
  <si>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</si>
  <si>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</si>
  <si>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</si>
  <si>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</si>
  <si>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</si>
  <si>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</si>
  <si>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</si>
  <si>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</si>
  <si>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</si>
  <si>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</si>
  <si>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</si>
  <si>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</si>
  <si>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</si>
  <si>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</si>
  <si>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</si>
  <si>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</si>
  <si>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</si>
  <si>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</si>
  <si>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</si>
  <si>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</si>
  <si>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</si>
  <si>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From Date : 15-Jun-2026</t>
  </si>
  <si>
    <t>To Date : 15-Jun-2026</t>
  </si>
  <si>
    <t>Report Generation Date &amp; Time: Monday, June 15, 2026 5:22 PM</t>
  </si>
  <si>
    <t>West</t>
  </si>
  <si>
    <t>Madhya Pradesh 1</t>
  </si>
  <si>
    <t>Biaora</t>
  </si>
  <si>
    <t>MP2768</t>
  </si>
  <si>
    <t>Soyat Kalan</t>
  </si>
  <si>
    <t>Salyakhedi</t>
  </si>
  <si>
    <t>SF0074965</t>
  </si>
  <si>
    <t>Pawan  Suryawanshi</t>
  </si>
  <si>
    <t>SALYAKHEDI C1 729773</t>
  </si>
  <si>
    <t>Devnarayan</t>
  </si>
  <si>
    <t>Chetana</t>
  </si>
  <si>
    <t>SID951376169129</t>
  </si>
  <si>
    <t>EBC</t>
  </si>
  <si>
    <t>HINDU</t>
  </si>
  <si>
    <t>Agriculture &amp; Farming</t>
  </si>
  <si>
    <t>ANITA BHEEL</t>
  </si>
  <si>
    <t>01-Jun-2024</t>
  </si>
  <si>
    <t>04</t>
  </si>
  <si>
    <t>3</t>
  </si>
  <si>
    <t>4.73 Yrs</t>
  </si>
  <si>
    <t>24 Sep 2021</t>
  </si>
  <si>
    <t>&gt; 4 to 6 Years</t>
  </si>
  <si>
    <t>02-Jul-2024</t>
  </si>
  <si>
    <t>24-Feb-2026</t>
  </si>
  <si>
    <t>121-150</t>
  </si>
  <si>
    <t>Open</t>
  </si>
  <si>
    <t>7024833518</t>
  </si>
  <si>
    <t>Deepak Kumar Nema/SF0055590</t>
  </si>
  <si>
    <t>SALYAKHEDI C3 578809</t>
  </si>
  <si>
    <t>SITA</t>
  </si>
  <si>
    <t>SID951374782737</t>
  </si>
  <si>
    <t>DUUGI BAI MEGHWAL</t>
  </si>
  <si>
    <t>02-Apr-2024</t>
  </si>
  <si>
    <t>4</t>
  </si>
  <si>
    <t>7.19 Yrs</t>
  </si>
  <si>
    <t>13 Mar 2020</t>
  </si>
  <si>
    <t>&gt; 6 to 10 Years</t>
  </si>
  <si>
    <t>07-May-2024</t>
  </si>
  <si>
    <t>29-Dec-2025</t>
  </si>
  <si>
    <t>151-180</t>
  </si>
  <si>
    <t>7489477382</t>
  </si>
  <si>
    <t>Gogtpur</t>
  </si>
  <si>
    <t>SF0104058</t>
  </si>
  <si>
    <t>Pappu Kumar Verma</t>
  </si>
  <si>
    <t>gogtpura c6 644151</t>
  </si>
  <si>
    <t>1121932</t>
  </si>
  <si>
    <t>SSF3641510</t>
  </si>
  <si>
    <t>SHYAMA SISODLYA</t>
  </si>
  <si>
    <t>07</t>
  </si>
  <si>
    <t>2</t>
  </si>
  <si>
    <t>3.23 Yrs</t>
  </si>
  <si>
    <t>25 Mar 2023</t>
  </si>
  <si>
    <t>&gt; 2 to 4 Years</t>
  </si>
  <si>
    <t>03-May-2024</t>
  </si>
  <si>
    <t>24-Dec-2025</t>
  </si>
  <si>
    <t>8305946551</t>
  </si>
  <si>
    <t>SF0084541</t>
  </si>
  <si>
    <t>Balram Balram</t>
  </si>
  <si>
    <t>soyat kalan c1 13</t>
  </si>
  <si>
    <t>RAM RAHIM</t>
  </si>
  <si>
    <t>SID951376017402</t>
  </si>
  <si>
    <t>GENERAL</t>
  </si>
  <si>
    <t>Banana Business</t>
  </si>
  <si>
    <t xml:space="preserve">POOJA KUMARI SUTAR </t>
  </si>
  <si>
    <t>29-Jun-2024</t>
  </si>
  <si>
    <t>10</t>
  </si>
  <si>
    <t>5.38 Yrs</t>
  </si>
  <si>
    <t>29 Jan 2021</t>
  </si>
  <si>
    <t>05-Aug-2024</t>
  </si>
  <si>
    <t>15-Mar-2026</t>
  </si>
  <si>
    <t>61-90</t>
  </si>
  <si>
    <t>7470414844</t>
  </si>
  <si>
    <t>Khindiya Khedi</t>
  </si>
  <si>
    <t>Khindiya Khedi C1</t>
  </si>
  <si>
    <t>Khindiya Khedi C1 Mahi1</t>
  </si>
  <si>
    <t>SSF2904247</t>
  </si>
  <si>
    <t>Beauty Parlor</t>
  </si>
  <si>
    <t>KOUSHALYA BAI</t>
  </si>
  <si>
    <t>30-May-2024</t>
  </si>
  <si>
    <t>3.65 Yrs</t>
  </si>
  <si>
    <t>21 Oct 2022</t>
  </si>
  <si>
    <t>01-Jul-2024</t>
  </si>
  <si>
    <t>01-Dec-2025</t>
  </si>
  <si>
    <t>7898367025</t>
  </si>
  <si>
    <t>Pol Kheda</t>
  </si>
  <si>
    <t>SF0102919</t>
  </si>
  <si>
    <t>Vijay Jatav</t>
  </si>
  <si>
    <t>POL KHEDA C5 716663</t>
  </si>
  <si>
    <t>Radha</t>
  </si>
  <si>
    <t>SID951376021387</t>
  </si>
  <si>
    <t>Acid Making</t>
  </si>
  <si>
    <t>BARDI BAI</t>
  </si>
  <si>
    <t>25-Jun-2024</t>
  </si>
  <si>
    <t>5.40 Yrs</t>
  </si>
  <si>
    <t>21 Jan 2021</t>
  </si>
  <si>
    <t>01-Aug-2024</t>
  </si>
  <si>
    <t>13-May-2026</t>
  </si>
  <si>
    <t>1-30 Days</t>
  </si>
  <si>
    <t>8085681396</t>
  </si>
  <si>
    <t>gogtpura c5 635229</t>
  </si>
  <si>
    <t>pooja</t>
  </si>
  <si>
    <t>SSF2292597</t>
  </si>
  <si>
    <t>RADHA SONI</t>
  </si>
  <si>
    <t>02-Jun-2024</t>
  </si>
  <si>
    <t>GL-3</t>
  </si>
  <si>
    <t>4.36 Yrs</t>
  </si>
  <si>
    <t>05 Feb 2022</t>
  </si>
  <si>
    <t>05-Jul-2024</t>
  </si>
  <si>
    <t>03-Dec-2025</t>
  </si>
  <si>
    <t>9329100710</t>
  </si>
  <si>
    <t>gogtpura c3 568740</t>
  </si>
  <si>
    <t>NENA</t>
  </si>
  <si>
    <t>SID951374695866</t>
  </si>
  <si>
    <t>OBC</t>
  </si>
  <si>
    <t>UMARAV BAI</t>
  </si>
  <si>
    <t>GL-1</t>
  </si>
  <si>
    <t>6.82 Yrs</t>
  </si>
  <si>
    <t>18 Jan 2020</t>
  </si>
  <si>
    <t>02-Aug-2024</t>
  </si>
  <si>
    <t>26-May-2026</t>
  </si>
  <si>
    <t>9009396054</t>
  </si>
  <si>
    <t>Kodkiya</t>
  </si>
  <si>
    <t>KODKIYA  C1 353745</t>
  </si>
  <si>
    <t>laxmi</t>
  </si>
  <si>
    <t>SID2125497074</t>
  </si>
  <si>
    <t>SUGANBAI</t>
  </si>
  <si>
    <t>04-Jun-2024</t>
  </si>
  <si>
    <t>08</t>
  </si>
  <si>
    <t>GL-6</t>
  </si>
  <si>
    <t>9.51 Yrs</t>
  </si>
  <si>
    <t>28 Jul 2021</t>
  </si>
  <si>
    <t>08-Jul-2024</t>
  </si>
  <si>
    <t>10-May-2026</t>
  </si>
  <si>
    <t>6263150043</t>
  </si>
  <si>
    <t>SID951375328577</t>
  </si>
  <si>
    <t>MUSLIM</t>
  </si>
  <si>
    <t>RUKHSANA BANO BAIG</t>
  </si>
  <si>
    <t>GL-5</t>
  </si>
  <si>
    <t>6.72 Yrs</t>
  </si>
  <si>
    <t>04-Jun-2026</t>
  </si>
  <si>
    <t>31-60</t>
  </si>
  <si>
    <t>7024290214</t>
  </si>
  <si>
    <t>Himatgarh</t>
  </si>
  <si>
    <t>DHATURIYA C2 481376</t>
  </si>
  <si>
    <t>shree ganesh</t>
  </si>
  <si>
    <t>SID951373923849</t>
  </si>
  <si>
    <t>MANGI BAI</t>
  </si>
  <si>
    <t>7.81 Yrs</t>
  </si>
  <si>
    <t>22 Sep 2020</t>
  </si>
  <si>
    <t>06-Aug-2024</t>
  </si>
  <si>
    <t>08-May-2026</t>
  </si>
  <si>
    <t>8233420498</t>
  </si>
  <si>
    <t>SID951374122549</t>
  </si>
  <si>
    <t>SC</t>
  </si>
  <si>
    <t>MONIKA</t>
  </si>
  <si>
    <t>01-Sep-2024</t>
  </si>
  <si>
    <t>GL-4</t>
  </si>
  <si>
    <t>01-Oct-2024</t>
  </si>
  <si>
    <t>04-May-2026</t>
  </si>
  <si>
    <t>9549761882</t>
  </si>
  <si>
    <t>Machalpur</t>
  </si>
  <si>
    <t>MACHlpur c1 368311</t>
  </si>
  <si>
    <t>khusbu</t>
  </si>
  <si>
    <t>SID2125680083</t>
  </si>
  <si>
    <t>LILA BAI</t>
  </si>
  <si>
    <t>02</t>
  </si>
  <si>
    <t>9.48 Yrs</t>
  </si>
  <si>
    <t>23 Dec 2019</t>
  </si>
  <si>
    <t>02-Oct-2024</t>
  </si>
  <si>
    <t>06-May-2026</t>
  </si>
  <si>
    <t>7415100560</t>
  </si>
  <si>
    <t>KODKIYA C7   616872</t>
  </si>
  <si>
    <t>Gayatri</t>
  </si>
  <si>
    <t>SID2125452914</t>
  </si>
  <si>
    <t>LAD KUNWAR</t>
  </si>
  <si>
    <t>9.95 Yrs</t>
  </si>
  <si>
    <t>17 Mar 2021</t>
  </si>
  <si>
    <t>14-Oct-2024</t>
  </si>
  <si>
    <t>31-Jan-2026</t>
  </si>
  <si>
    <t>8817509132</t>
  </si>
  <si>
    <t>soyat kalan c2 53</t>
  </si>
  <si>
    <t>RADHA RANI</t>
  </si>
  <si>
    <t>SSF2918954</t>
  </si>
  <si>
    <t>MAMTA BAI JATAV</t>
  </si>
  <si>
    <t>02-Sep-2024</t>
  </si>
  <si>
    <t>GL-2</t>
  </si>
  <si>
    <t>3.25 Yrs</t>
  </si>
  <si>
    <t>15 Mar 2023</t>
  </si>
  <si>
    <t>20-Jan-2026</t>
  </si>
  <si>
    <t>6264288181</t>
  </si>
  <si>
    <t>SID2125452132</t>
  </si>
  <si>
    <t>DHAPU BAI VISHWAKARMA</t>
  </si>
  <si>
    <t>01-Nov-2024</t>
  </si>
  <si>
    <t>09-Dec-2024</t>
  </si>
  <si>
    <t>8871427672</t>
  </si>
  <si>
    <t>Karkadiya</t>
  </si>
  <si>
    <t>karkadiya c2 423109</t>
  </si>
  <si>
    <t>SHREE GANESH</t>
  </si>
  <si>
    <t>SSF3479902</t>
  </si>
  <si>
    <t>Irrigation</t>
  </si>
  <si>
    <t>MEENA BAI NAT</t>
  </si>
  <si>
    <t>22-Nov-2024</t>
  </si>
  <si>
    <t>03</t>
  </si>
  <si>
    <t>3.30 Yrs</t>
  </si>
  <si>
    <t>28 Feb 2023</t>
  </si>
  <si>
    <t>06-Jan-2025</t>
  </si>
  <si>
    <t>09-Feb-2026</t>
  </si>
  <si>
    <t>30-Sep-2025</t>
  </si>
  <si>
    <t>9617256520</t>
  </si>
  <si>
    <t>Dongargaon</t>
  </si>
  <si>
    <t>dongargaon  c5 511911</t>
  </si>
  <si>
    <t>Radhika</t>
  </si>
  <si>
    <t>SMP0000006736488</t>
  </si>
  <si>
    <t>Animal Feed And Fodder</t>
  </si>
  <si>
    <t>POOJA KUNWAR</t>
  </si>
  <si>
    <t>18-Sep-2025</t>
  </si>
  <si>
    <t>0.74 Yrs</t>
  </si>
  <si>
    <t>18 Sep 2025</t>
  </si>
  <si>
    <t>&lt;= 2 Years</t>
  </si>
  <si>
    <t>07-Oct-2025</t>
  </si>
  <si>
    <t>06-Feb-2026</t>
  </si>
  <si>
    <t>91-120</t>
  </si>
  <si>
    <t>8349137018</t>
  </si>
  <si>
    <t>karkadiya c4 423109</t>
  </si>
  <si>
    <t>835970</t>
  </si>
  <si>
    <t>SSF4566599</t>
  </si>
  <si>
    <t>NEHA BAGRI</t>
  </si>
  <si>
    <t>2.56 Yrs</t>
  </si>
  <si>
    <t>22 Sep 2023</t>
  </si>
  <si>
    <t>15-May-2026</t>
  </si>
  <si>
    <t>8769507552</t>
  </si>
  <si>
    <t>Bor Kheri</t>
  </si>
  <si>
    <t>Khejaria C2</t>
  </si>
  <si>
    <t>Khejaria C2 BABA1</t>
  </si>
  <si>
    <t>SSF3453188</t>
  </si>
  <si>
    <t>MOHAR BAI</t>
  </si>
  <si>
    <t>01-Mar-2024</t>
  </si>
  <si>
    <t>3.20 Yrs</t>
  </si>
  <si>
    <t>27 Feb 2023</t>
  </si>
  <si>
    <t>08-Apr-2024</t>
  </si>
  <si>
    <t>09-May-2026</t>
  </si>
  <si>
    <t>Close</t>
  </si>
  <si>
    <t>9610754168</t>
  </si>
  <si>
    <t>karkadiya c1 424275</t>
  </si>
  <si>
    <t>424275 OM SHANTI1</t>
  </si>
  <si>
    <t>SSF3816666</t>
  </si>
  <si>
    <t>MUNNA BAI SOUDHIYA</t>
  </si>
  <si>
    <t>27-Apr-2023</t>
  </si>
  <si>
    <t>1</t>
  </si>
  <si>
    <t>3.22 Yrs</t>
  </si>
  <si>
    <t>27 Apr 2023</t>
  </si>
  <si>
    <t>03-Jun-2023</t>
  </si>
  <si>
    <t>&gt;180</t>
  </si>
  <si>
    <t>7049524990</t>
  </si>
  <si>
    <t>Machalpur avas colony</t>
  </si>
  <si>
    <t>MACHlpur avas colony c1 370054</t>
  </si>
  <si>
    <t>baba ramdev</t>
  </si>
  <si>
    <t>SID2125723095</t>
  </si>
  <si>
    <t>Agarbathi Making</t>
  </si>
  <si>
    <t>SHARDA BAI</t>
  </si>
  <si>
    <t>26-Oct-2023</t>
  </si>
  <si>
    <t>6</t>
  </si>
  <si>
    <t>9.50 Yrs</t>
  </si>
  <si>
    <t>11 Mar 2021</t>
  </si>
  <si>
    <t>06-Dec-2023</t>
  </si>
  <si>
    <t>10-Dec-2023</t>
  </si>
  <si>
    <t>9162634352</t>
  </si>
  <si>
    <t>Banor</t>
  </si>
  <si>
    <t>SF0059264</t>
  </si>
  <si>
    <t>Radheshyam Parmar</t>
  </si>
  <si>
    <t>Banorc3478507</t>
  </si>
  <si>
    <t>DURGA</t>
  </si>
  <si>
    <t>Unnati</t>
  </si>
  <si>
    <t>SID951373906835</t>
  </si>
  <si>
    <t>SANTOSH BAI</t>
  </si>
  <si>
    <t>03-Feb-2024</t>
  </si>
  <si>
    <t>0</t>
  </si>
  <si>
    <t>26 Feb 2021</t>
  </si>
  <si>
    <t>05-Mar-2024</t>
  </si>
  <si>
    <t>16-Jan-2026</t>
  </si>
  <si>
    <t>30-Jun-2025</t>
  </si>
  <si>
    <t>6377978216</t>
  </si>
  <si>
    <t>SID2125684369</t>
  </si>
  <si>
    <t>BHANWARI BAI</t>
  </si>
  <si>
    <t>02-Mar-2024</t>
  </si>
  <si>
    <t>9.56 Yrs</t>
  </si>
  <si>
    <t>03-Apr-2024</t>
  </si>
  <si>
    <t>25-Feb-2025</t>
  </si>
  <si>
    <t>8982609217</t>
  </si>
  <si>
    <t>saLYAKHEDI C3 502780</t>
  </si>
  <si>
    <t>Dev</t>
  </si>
  <si>
    <t>SSF3116340</t>
  </si>
  <si>
    <t>Thread Making Business</t>
  </si>
  <si>
    <t>SORAM BAI BHIL</t>
  </si>
  <si>
    <t>3.55 Yrs</t>
  </si>
  <si>
    <t>26 Dec 2022</t>
  </si>
  <si>
    <t>02-Jan-2026</t>
  </si>
  <si>
    <t>6266713734</t>
  </si>
  <si>
    <t>machalpur c2 373292</t>
  </si>
  <si>
    <t>bholenath</t>
  </si>
  <si>
    <t>SID2125294450</t>
  </si>
  <si>
    <t>Vaibrator Work</t>
  </si>
  <si>
    <t>DURGA BAI</t>
  </si>
  <si>
    <t>10.25 Yrs</t>
  </si>
  <si>
    <t>14 Oct 2020</t>
  </si>
  <si>
    <t>&gt; 10 Years</t>
  </si>
  <si>
    <t>07-Aug-2024</t>
  </si>
  <si>
    <t>07-Jun-2026</t>
  </si>
  <si>
    <t>Standard</t>
  </si>
  <si>
    <t>9179510835</t>
  </si>
  <si>
    <t>MACHlpur c2 640020</t>
  </si>
  <si>
    <t>HARI OM</t>
  </si>
  <si>
    <t>SID951373088790</t>
  </si>
  <si>
    <t>BHULI BAI</t>
  </si>
  <si>
    <t>04-Aug-2024</t>
  </si>
  <si>
    <t>8.41 Yrs</t>
  </si>
  <si>
    <t>04-Sep-2024</t>
  </si>
  <si>
    <t>02-Jun-2026</t>
  </si>
  <si>
    <t>9039327170</t>
  </si>
  <si>
    <t>MACHlpur c5 708012</t>
  </si>
  <si>
    <t>ramdev</t>
  </si>
  <si>
    <t>SSF4487475</t>
  </si>
  <si>
    <t>BHAGWATI BAI</t>
  </si>
  <si>
    <t>2.86 Yrs</t>
  </si>
  <si>
    <t>03 Sep 2023</t>
  </si>
  <si>
    <t>06-Nov-2024</t>
  </si>
  <si>
    <t>29-Nov-2025</t>
  </si>
  <si>
    <t>8319206605</t>
  </si>
  <si>
    <t xml:space="preserve">During visit borrower available but loan card not found </t>
  </si>
  <si>
    <t xml:space="preserve">During visit borrower and loan card not available </t>
  </si>
  <si>
    <t xml:space="preserve">During visit borrower not available but loan card available, No fraud found </t>
  </si>
  <si>
    <t>During visit borrower and loan card available, No fraud found</t>
  </si>
  <si>
    <r>
      <t xml:space="preserve">As per the loan card, Borrower Mohar Bai_355580260 paid the below-mentioned EMI amount to the Branch Manager Ravi Chouhan/SF0056501 but the same was not posted in the FIMO.
# Borrower paid an EMI amount of Rs. 2,780/- on 13-May-2024 through cash.
# Total fraud amount Rs. 2,780/-
# Amount accounted in FIMO Rs. 0/-
# Fraud amount recovered Rs. 0/- 
# Net fraud amount Rs. 2,780/-
Evidence availability : Loan Card.
</t>
    </r>
    <r>
      <rPr>
        <b/>
        <sz val="10"/>
        <color theme="1"/>
        <rFont val="Calibri"/>
        <family val="2"/>
        <scheme val="minor"/>
      </rPr>
      <t>Note_</t>
    </r>
    <r>
      <rPr>
        <sz val="10"/>
        <color theme="1"/>
        <rFont val="Calibri"/>
        <family val="2"/>
        <scheme val="minor"/>
      </rPr>
      <t xml:space="preserve"> Borrower paid EMI amount Rs. 2,780/- on date 13-May-2024 but BM not posted entry in FIMO, after some time borrower cibil effected from OD and borrower required loan but borrower not eligible for the loan so she paid remaining outstanding amount of Rs. 2,780/- on date 09-May-26 through QR. 
Loan was closed.</t>
    </r>
  </si>
  <si>
    <r>
      <t>Availability of Loan Card
(</t>
    </r>
    <r>
      <rPr>
        <b/>
        <sz val="10"/>
        <color rgb="FFFF0000"/>
        <rFont val="Calibri"/>
        <family val="2"/>
        <scheme val="minor"/>
      </rPr>
      <t>Drop Down</t>
    </r>
    <r>
      <rPr>
        <b/>
        <sz val="10"/>
        <color rgb="FF000000"/>
        <rFont val="Calibri"/>
        <family val="2"/>
        <scheme val="minor"/>
      </rPr>
      <t>)</t>
    </r>
  </si>
  <si>
    <t>FN25-26-04043</t>
  </si>
  <si>
    <t>Ravi Chouhan</t>
  </si>
  <si>
    <t>SF0056501</t>
  </si>
  <si>
    <t xml:space="preserve">Branch Manager </t>
  </si>
  <si>
    <t>Madhya Pradesh</t>
  </si>
  <si>
    <t>Dual Staff</t>
  </si>
  <si>
    <t>Available &amp; Updated</t>
  </si>
  <si>
    <t>L</t>
  </si>
  <si>
    <t>R</t>
  </si>
  <si>
    <t>SF0046842</t>
  </si>
  <si>
    <t>Mahesh Malviya</t>
  </si>
  <si>
    <t>Branch Quality Manager</t>
  </si>
  <si>
    <t>Balkrishna Gour</t>
  </si>
  <si>
    <t>SF0061662</t>
  </si>
  <si>
    <t>Branch Manager</t>
  </si>
  <si>
    <t>FIR Not Filled</t>
  </si>
  <si>
    <t>FRM</t>
  </si>
  <si>
    <t>Kismat Puri Goswami/SF0041172</t>
  </si>
  <si>
    <t>Yogendra Singh/SF0007722</t>
  </si>
  <si>
    <t>Manish Kumar Paroha/SF0077370</t>
  </si>
  <si>
    <t>Umesh Kumar/SF0088299</t>
  </si>
  <si>
    <t>Resigned-Exited</t>
  </si>
  <si>
    <t>Completed-Report Submitted</t>
  </si>
  <si>
    <t>Deepak Kumar Nema</t>
  </si>
  <si>
    <t>SF0055590</t>
  </si>
  <si>
    <t>Branch Manager Ravi Chouhan/SF0056501 was found involved in Collection Amount Misappropriation (Collected EMIs but not posted to concerned borrower accounts) on the names of 01 borrower for the amounting to Rs. 2,780/- based on the evidence available.
Branch Manager Ravi Chouhan was resigned and exited on date 07-Aug-25. 
(As per EDR report)
# Total Fraud Amount Rs. 2,780/-
# Amount accounted in FIMO Rs. 0/- 
# Fraud amount recovered - Rs. 0/-
# Net Fraud Amount - Rs. 2,780/-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</si>
</sst>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6"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66">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67"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horizontal="left" vertical="center"/>
      <protection locked="0"/>
    </xf>
    <xf numFmtId="0" fontId="35" fillId="0" borderId="1" xfId="0" applyFont="1" applyBorder="1" applyAlignment="1">
      <alignment horizontal="center" vertical="center" readingOrder="1"/>
    </xf>
    <xf numFmtId="172" fontId="35" fillId="0" borderId="1" xfId="0" applyNumberFormat="1" applyFont="1" applyBorder="1" applyAlignment="1">
      <alignment horizontal="center" vertical="center" readingOrder="1"/>
    </xf>
    <xf numFmtId="0" fontId="6" fillId="8" borderId="1" xfId="0" applyFont="1" applyFill="1" applyBorder="1" applyAlignment="1" applyProtection="1">
      <alignment horizontal="left" vertical="center" wrapText="1"/>
      <protection locked="0"/>
    </xf>
    <xf numFmtId="0" fontId="17" fillId="6" borderId="1" xfId="0" applyFont="1" applyFill="1" applyBorder="1" applyAlignment="1">
      <alignment horizontal="center" vertical="center" wrapText="1" readingOrder="1"/>
    </xf>
    <xf numFmtId="0" fontId="35" fillId="0" borderId="1" xfId="0" applyFont="1" applyBorder="1" applyAlignment="1">
      <alignment horizontal="center" vertical="center" wrapText="1" readingOrder="1"/>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3">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223</v>
      </c>
    </row>
    <row r="3" spans="1:41" ht="15.5" x14ac:dyDescent="0.35">
      <c r="A3" s="71" t="s">
        <v>247</v>
      </c>
      <c r="H3" s="108"/>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231</v>
      </c>
      <c r="O4" s="6" t="s">
        <v>232</v>
      </c>
      <c r="P4" s="6" t="s">
        <v>233</v>
      </c>
      <c r="Q4" s="6" t="s">
        <v>234</v>
      </c>
      <c r="R4" s="4" t="s">
        <v>158</v>
      </c>
      <c r="S4" s="7" t="s">
        <v>159</v>
      </c>
      <c r="T4" s="4" t="s">
        <v>160</v>
      </c>
      <c r="U4" s="4" t="s">
        <v>8</v>
      </c>
      <c r="V4" s="4" t="s">
        <v>96</v>
      </c>
      <c r="W4" s="4" t="s">
        <v>161</v>
      </c>
      <c r="X4" s="4" t="s">
        <v>133</v>
      </c>
      <c r="Y4" s="4" t="s">
        <v>79</v>
      </c>
      <c r="Z4" s="4" t="s">
        <v>97</v>
      </c>
      <c r="AA4" s="4" t="s">
        <v>98</v>
      </c>
      <c r="AB4" s="4" t="s">
        <v>239</v>
      </c>
      <c r="AC4" s="4" t="s">
        <v>240</v>
      </c>
      <c r="AD4" s="4" t="s">
        <v>242</v>
      </c>
      <c r="AE4" s="4" t="s">
        <v>241</v>
      </c>
      <c r="AF4" s="4" t="s">
        <v>246</v>
      </c>
      <c r="AG4" s="4" t="s">
        <v>243</v>
      </c>
      <c r="AH4" s="4" t="s">
        <v>134</v>
      </c>
      <c r="AI4" s="4" t="s">
        <v>135</v>
      </c>
      <c r="AJ4" s="4" t="s">
        <v>244</v>
      </c>
      <c r="AK4" s="4" t="s">
        <v>235</v>
      </c>
      <c r="AL4" s="4" t="s">
        <v>236</v>
      </c>
      <c r="AM4" s="4" t="s">
        <v>245</v>
      </c>
      <c r="AN4" s="4" t="s">
        <v>237</v>
      </c>
      <c r="AO4" s="4" t="s">
        <v>238</v>
      </c>
    </row>
    <row r="5" spans="1:41" ht="30" customHeight="1" x14ac:dyDescent="0.35">
      <c r="A5" s="3">
        <v>1</v>
      </c>
      <c r="B5" s="63" t="str">
        <f>IF(I5="", "", IF(MONTH(I5)&gt;=4, "Q" &amp; ROUNDUP((MONTH(I5)-3)/3,0) &amp; " " &amp; YEAR(I5)-2000 &amp; "-" &amp; YEAR(I5)-1999, "Q" &amp; ROUNDUP((MONTH(I5)+9)/3,0) &amp; " " &amp; YEAR(I5)-2001 &amp; "-" &amp; YEAR(I5)-2000))</f>
        <v>Q4 25-26</v>
      </c>
      <c r="C5" s="82" t="str">
        <f>IF('Physical Cash at Safe'!D28="Yes", 'Physical Cash at Safe'!B4, 'Borrower Wise Details'!B5)</f>
        <v>MP2768</v>
      </c>
      <c r="D5" s="64" t="str">
        <f>IF('Physical Cash at Safe'!D28="Yes", 'Physical Cash at Safe'!A4, 'Borrower Wise Details'!C5)</f>
        <v>Soyat Kalan</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1</v>
      </c>
      <c r="G5" s="61">
        <v>46107</v>
      </c>
      <c r="H5" s="62" t="s">
        <v>602</v>
      </c>
      <c r="I5" s="61">
        <v>46107</v>
      </c>
      <c r="J5" s="79" t="str">
        <f>IF('Physical Cash at Safe'!D28="Yes",'Physical Cash at Safe'!E28,IF('Borrower Wise Details'!D5&lt;&gt;"",'Borrower Wise Details'!D5,""))</f>
        <v>FN25-26-04043</v>
      </c>
      <c r="K5" s="89">
        <v>1</v>
      </c>
      <c r="L5" s="90">
        <v>2780</v>
      </c>
      <c r="M5" s="90">
        <v>0</v>
      </c>
      <c r="N5" s="90" t="s">
        <v>603</v>
      </c>
      <c r="O5" s="90" t="s">
        <v>604</v>
      </c>
      <c r="P5" s="90" t="s">
        <v>605</v>
      </c>
      <c r="Q5" s="90" t="s">
        <v>606</v>
      </c>
      <c r="R5" s="80" t="str">
        <f>IF('Physical Cash at Safe'!$D$28="Yes", 'Physical Cash at Safe'!$A$28, IF('Borrower Wise Details'!F5&lt;&gt;"", 'Borrower Wise Details'!F5, ""))</f>
        <v>Ravi Chouhan</v>
      </c>
      <c r="S5" s="79" t="str">
        <f>IF('Physical Cash at Safe'!$D$28="Yes", 'Physical Cash at Safe'!$C$28, IF('Borrower Wise Details'!H5&lt;&gt;"", 'Borrower Wise Details'!H5, ""))</f>
        <v xml:space="preserve">Branch Manager </v>
      </c>
      <c r="T5" s="79" t="str">
        <f>IF('Physical Cash at Safe'!$D$28="Yes", 'Physical Cash at Safe'!$B$28, IF('Borrower Wise Details'!G5&lt;&gt;"", 'Borrower Wise Details'!G5, ""))</f>
        <v>SF0056501</v>
      </c>
      <c r="U5" s="83" t="s">
        <v>607</v>
      </c>
      <c r="V5" s="61">
        <v>45876</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608</v>
      </c>
      <c r="Z5" s="61">
        <v>46188</v>
      </c>
      <c r="AA5" s="61">
        <v>46191</v>
      </c>
      <c r="AB5" s="61" t="s">
        <v>222</v>
      </c>
      <c r="AC5" s="61" t="s">
        <v>222</v>
      </c>
      <c r="AD5" s="61" t="s">
        <v>222</v>
      </c>
      <c r="AE5" s="61" t="s">
        <v>609</v>
      </c>
      <c r="AF5" s="61" t="s">
        <v>610</v>
      </c>
      <c r="AG5" s="123">
        <v>28</v>
      </c>
      <c r="AH5" s="106" cm="1">
        <f t="array" ref="AH5">IF(COUNTA('Loan Outstanding Report'!$BI$5:$BI$32)=0,"",SUMPRODUCT(--(FREQUENCY(IF('Loan Outstanding Report'!$BI$5:$BI$32&lt;&gt;"",MATCH('Loan Outstanding Report'!$S$5:$S$32,'Loan Outstanding Report'!$S$5:$S$32,0)),ROW('Loan Outstanding Report'!$S$5:$S$32)-ROW('Loan Outstanding Report'!S5)+1)&gt;0)))</f>
        <v>28</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2780</v>
      </c>
      <c r="AJ5" s="106"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2780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46219</v>
      </c>
      <c r="AO5" s="75" t="s">
        <v>611</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B4" sqref="B4"/>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1" t="s">
        <v>81</v>
      </c>
      <c r="I3" s="131"/>
      <c r="J3" s="131"/>
      <c r="K3" s="131"/>
      <c r="L3" s="131"/>
      <c r="M3" s="131"/>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MP2768</v>
      </c>
      <c r="C5" s="50" t="str">
        <f>IF('Fraud Investigation Report'!D5="", "", 'Fraud Investigation Report'!D5)</f>
        <v>Soyat Kalan</v>
      </c>
      <c r="D5" s="73" t="str">
        <f>IF(OR('Fraud Investigation Report'!R5="", 'Fraud Investigation Report'!R5=0), "", 'Fraud Investigation Report'!R5)</f>
        <v>Ravi Chouhan</v>
      </c>
      <c r="E5" s="73" t="str">
        <f>IF(OR('Fraud Investigation Report'!T5="", 'Fraud Investigation Report'!T5=0), "", 'Fraud Investigation Report'!T5)</f>
        <v>SF0056501</v>
      </c>
      <c r="F5" s="73" t="str">
        <f>IF(OR('Fraud Investigation Report'!S5="", 'Fraud Investigation Report'!S5=0), "", 'Fraud Investigation Report'!S5)</f>
        <v xml:space="preserve">Branch Manager </v>
      </c>
      <c r="G5" s="50" t="str">
        <f>IF('Fraud Investigation Report'!J5="", "", 'Fraud Investigation Report'!J5)</f>
        <v>FN25-26-04043</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2780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2780</v>
      </c>
      <c r="O5" s="104">
        <f>IFERROR('Fraud Investigation Report'!AJ5+'Fraud Investigation Report'!AK5,"")</f>
        <v>0</v>
      </c>
      <c r="P5" s="103">
        <f>IF(AND(N5="", O5=""), "", IF(O5="", N5, N5 - IF(ISNUMBER(O5), O5, 0)))</f>
        <v>2780</v>
      </c>
      <c r="Q5" s="49" t="s">
        <v>222</v>
      </c>
      <c r="R5" s="94" t="s">
        <v>601</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50" t="s">
        <v>2</v>
      </c>
      <c r="B1" s="151"/>
      <c r="C1" s="151"/>
      <c r="D1" s="151"/>
      <c r="E1" s="152"/>
    </row>
    <row r="2" spans="1:5" ht="18.5" x14ac:dyDescent="0.45">
      <c r="A2" s="14"/>
      <c r="B2" s="153" t="s">
        <v>223</v>
      </c>
      <c r="C2" s="153"/>
      <c r="D2" s="153"/>
      <c r="E2" s="15"/>
    </row>
    <row r="3" spans="1:5" ht="14.5" x14ac:dyDescent="0.35">
      <c r="A3" s="16" t="s">
        <v>1</v>
      </c>
      <c r="B3" s="16" t="s">
        <v>0</v>
      </c>
      <c r="C3" s="16" t="s">
        <v>62</v>
      </c>
      <c r="D3" s="16" t="s">
        <v>63</v>
      </c>
      <c r="E3" s="16" t="s">
        <v>5</v>
      </c>
    </row>
    <row r="4" spans="1:5" ht="24" customHeight="1" x14ac:dyDescent="0.35">
      <c r="A4" s="40" t="s">
        <v>255</v>
      </c>
      <c r="B4" s="41" t="s">
        <v>256</v>
      </c>
      <c r="C4" s="41" t="s">
        <v>254</v>
      </c>
      <c r="D4" s="41" t="s">
        <v>254</v>
      </c>
      <c r="E4" s="41" t="s">
        <v>252</v>
      </c>
    </row>
    <row r="5" spans="1:5" ht="35.25" customHeight="1" x14ac:dyDescent="0.35">
      <c r="A5" s="17" t="s">
        <v>4</v>
      </c>
      <c r="B5" s="17" t="s">
        <v>92</v>
      </c>
      <c r="C5" s="17" t="s">
        <v>193</v>
      </c>
      <c r="D5" s="17" t="s">
        <v>93</v>
      </c>
      <c r="E5" s="17" t="s">
        <v>64</v>
      </c>
    </row>
    <row r="6" spans="1:5" ht="25.5" customHeight="1" x14ac:dyDescent="0.35">
      <c r="A6" s="42" t="s">
        <v>590</v>
      </c>
      <c r="B6" s="18">
        <v>46189</v>
      </c>
      <c r="C6" s="18">
        <v>46188</v>
      </c>
      <c r="D6" s="18">
        <v>46189</v>
      </c>
      <c r="E6" s="19">
        <v>0.29166666666666669</v>
      </c>
    </row>
    <row r="7" spans="1:5" ht="15.5" x14ac:dyDescent="0.35">
      <c r="A7" s="154" t="s">
        <v>65</v>
      </c>
      <c r="B7" s="155"/>
      <c r="C7" s="155"/>
      <c r="D7" s="155"/>
      <c r="E7" s="155"/>
    </row>
    <row r="8" spans="1:5" ht="15" customHeight="1" x14ac:dyDescent="0.35">
      <c r="A8" s="156" t="s">
        <v>66</v>
      </c>
      <c r="B8" s="158" t="s">
        <v>86</v>
      </c>
      <c r="C8" s="159"/>
      <c r="D8" s="160" t="s">
        <v>67</v>
      </c>
      <c r="E8" s="161"/>
    </row>
    <row r="9" spans="1:5" ht="14.5" x14ac:dyDescent="0.35">
      <c r="A9" s="157"/>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0</v>
      </c>
      <c r="C11" s="23">
        <f>B11*A11</f>
        <v>0</v>
      </c>
      <c r="D11" s="25">
        <v>0</v>
      </c>
      <c r="E11" s="23">
        <f t="shared" ref="E11:E17" si="0">D11*A11</f>
        <v>0</v>
      </c>
    </row>
    <row r="12" spans="1:5" ht="14.5" x14ac:dyDescent="0.35">
      <c r="A12" s="24">
        <v>200</v>
      </c>
      <c r="B12" s="25">
        <v>1</v>
      </c>
      <c r="C12" s="23">
        <f>B12*A12</f>
        <v>200</v>
      </c>
      <c r="D12" s="25">
        <v>1</v>
      </c>
      <c r="E12" s="23">
        <f t="shared" si="0"/>
        <v>200</v>
      </c>
    </row>
    <row r="13" spans="1:5" ht="14.5" x14ac:dyDescent="0.35">
      <c r="A13" s="24">
        <v>100</v>
      </c>
      <c r="B13" s="25">
        <v>1</v>
      </c>
      <c r="C13" s="23">
        <f t="shared" ref="C13:C17" si="1">B13*A13</f>
        <v>100</v>
      </c>
      <c r="D13" s="25">
        <v>1</v>
      </c>
      <c r="E13" s="23">
        <f t="shared" si="0"/>
        <v>100</v>
      </c>
    </row>
    <row r="14" spans="1:5" ht="14.5" x14ac:dyDescent="0.35">
      <c r="A14" s="24">
        <v>50</v>
      </c>
      <c r="B14" s="25">
        <v>0</v>
      </c>
      <c r="C14" s="23">
        <f t="shared" si="1"/>
        <v>0</v>
      </c>
      <c r="D14" s="25">
        <v>0</v>
      </c>
      <c r="E14" s="23">
        <f t="shared" si="0"/>
        <v>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300</v>
      </c>
      <c r="D19" s="30" t="s">
        <v>71</v>
      </c>
      <c r="E19" s="31">
        <f>SUM(E10:E18)</f>
        <v>300</v>
      </c>
    </row>
    <row r="20" spans="1:5" ht="30" customHeight="1" x14ac:dyDescent="0.35">
      <c r="A20" s="162" t="s">
        <v>91</v>
      </c>
      <c r="B20" s="163"/>
      <c r="C20" s="32">
        <v>300</v>
      </c>
      <c r="D20" s="33" t="s">
        <v>85</v>
      </c>
      <c r="E20" s="34">
        <v>0</v>
      </c>
    </row>
    <row r="21" spans="1:5" ht="30" customHeight="1" x14ac:dyDescent="0.35">
      <c r="A21" s="164" t="s">
        <v>82</v>
      </c>
      <c r="B21" s="165"/>
      <c r="C21" s="34">
        <v>0</v>
      </c>
      <c r="D21" s="33" t="s">
        <v>83</v>
      </c>
      <c r="E21" s="34">
        <v>0</v>
      </c>
    </row>
    <row r="22" spans="1:5" ht="30" customHeight="1" x14ac:dyDescent="0.35">
      <c r="A22" s="164" t="s">
        <v>72</v>
      </c>
      <c r="B22" s="165"/>
      <c r="C22" s="34">
        <v>0</v>
      </c>
      <c r="D22" s="35" t="s">
        <v>73</v>
      </c>
      <c r="E22" s="34"/>
    </row>
    <row r="23" spans="1:5" ht="30" customHeight="1" x14ac:dyDescent="0.35">
      <c r="A23" s="164" t="s">
        <v>74</v>
      </c>
      <c r="B23" s="165"/>
      <c r="C23" s="52">
        <f>(C19+C21)-(E20+E21)-E19</f>
        <v>0</v>
      </c>
      <c r="D23" s="53" t="s">
        <v>192</v>
      </c>
      <c r="E23" s="34"/>
    </row>
    <row r="24" spans="1:5" ht="82.5" customHeight="1" x14ac:dyDescent="0.35">
      <c r="A24" s="33" t="s">
        <v>225</v>
      </c>
      <c r="B24" s="149"/>
      <c r="C24" s="149"/>
      <c r="D24" s="149"/>
      <c r="E24" s="149"/>
    </row>
    <row r="25" spans="1:5" ht="57.75" customHeight="1" x14ac:dyDescent="0.35">
      <c r="A25" s="36" t="s">
        <v>75</v>
      </c>
      <c r="B25" s="138"/>
      <c r="C25" s="138"/>
      <c r="D25" s="138"/>
      <c r="E25" s="138"/>
    </row>
    <row r="26" spans="1:5" ht="20.149999999999999" customHeight="1" x14ac:dyDescent="0.35">
      <c r="A26" s="143" t="s">
        <v>169</v>
      </c>
      <c r="B26" s="143"/>
      <c r="C26" s="143"/>
      <c r="D26" s="143"/>
      <c r="E26" s="143"/>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41" t="s">
        <v>195</v>
      </c>
      <c r="E29" s="142"/>
    </row>
    <row r="30" spans="1:5" ht="40.15" customHeight="1" x14ac:dyDescent="0.35">
      <c r="A30" s="85"/>
      <c r="B30" s="85"/>
      <c r="C30" s="86" t="str">
        <f>IF(AND(A30="",B30=""),"",A30-B30)</f>
        <v/>
      </c>
      <c r="D30" s="144"/>
      <c r="E30" s="145"/>
    </row>
    <row r="31" spans="1:5" ht="15" customHeight="1" x14ac:dyDescent="0.35">
      <c r="A31" s="146"/>
      <c r="B31" s="147"/>
      <c r="C31" s="147"/>
      <c r="D31" s="147"/>
      <c r="E31" s="148"/>
    </row>
    <row r="32" spans="1:5" ht="24.75" customHeight="1" x14ac:dyDescent="0.35">
      <c r="A32" s="37" t="s">
        <v>196</v>
      </c>
      <c r="B32" s="38" t="s">
        <v>591</v>
      </c>
      <c r="C32" s="37" t="s">
        <v>76</v>
      </c>
      <c r="D32" s="139" t="s">
        <v>592</v>
      </c>
      <c r="E32" s="140"/>
    </row>
    <row r="33" spans="1:5" ht="18" customHeight="1" x14ac:dyDescent="0.35">
      <c r="A33" s="37" t="s">
        <v>77</v>
      </c>
      <c r="B33" s="118" t="s">
        <v>594</v>
      </c>
      <c r="C33" s="39" t="s">
        <v>78</v>
      </c>
      <c r="D33" s="132" t="s">
        <v>593</v>
      </c>
      <c r="E33" s="133"/>
    </row>
    <row r="34" spans="1:5" ht="26" x14ac:dyDescent="0.35">
      <c r="A34" s="39" t="s">
        <v>197</v>
      </c>
      <c r="B34" s="118" t="s">
        <v>598</v>
      </c>
      <c r="C34" s="39" t="s">
        <v>198</v>
      </c>
      <c r="D34" s="134" t="s">
        <v>596</v>
      </c>
      <c r="E34" s="135"/>
    </row>
    <row r="35" spans="1:5" ht="26" x14ac:dyDescent="0.35">
      <c r="A35" s="39" t="s">
        <v>199</v>
      </c>
      <c r="B35" s="118" t="s">
        <v>599</v>
      </c>
      <c r="C35" s="39" t="s">
        <v>201</v>
      </c>
      <c r="D35" s="134" t="s">
        <v>595</v>
      </c>
      <c r="E35" s="135"/>
    </row>
    <row r="36" spans="1:5" ht="25.5" customHeight="1" x14ac:dyDescent="0.35">
      <c r="A36" s="39" t="s">
        <v>200</v>
      </c>
      <c r="B36" s="119" t="s">
        <v>600</v>
      </c>
      <c r="C36" s="39" t="s">
        <v>202</v>
      </c>
      <c r="D36" s="136" t="s">
        <v>597</v>
      </c>
      <c r="E36" s="137"/>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J1" zoomScaleNormal="100" workbookViewId="0">
      <selection activeCell="Q5" sqref="Q5"/>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223</v>
      </c>
    </row>
    <row r="3" spans="1:23" ht="15.5" x14ac:dyDescent="0.35">
      <c r="A3" s="71" t="s">
        <v>248</v>
      </c>
      <c r="E3" s="109" t="s">
        <v>216</v>
      </c>
      <c r="F3" s="109" t="s">
        <v>217</v>
      </c>
      <c r="U3" s="109" t="s">
        <v>216</v>
      </c>
      <c r="V3" s="109"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230</v>
      </c>
      <c r="S4" s="9" t="s">
        <v>229</v>
      </c>
      <c r="T4" s="9" t="s">
        <v>59</v>
      </c>
      <c r="U4" s="9" t="s">
        <v>149</v>
      </c>
      <c r="V4" s="9" t="s">
        <v>90</v>
      </c>
      <c r="W4" s="9" t="s">
        <v>19</v>
      </c>
    </row>
    <row r="5" spans="1:23" ht="30" customHeight="1" x14ac:dyDescent="0.35">
      <c r="A5" s="65">
        <v>1</v>
      </c>
      <c r="B5" s="60" t="str">
        <f>IF('Loan Outstanding Report'!$G$5="", "", 'Loan Outstanding Report'!$G$5)</f>
        <v>MP2768</v>
      </c>
      <c r="C5" s="60" t="str">
        <f>IF('Loan Outstanding Report'!$H$5="", "", 'Loan Outstanding Report'!$H$5)</f>
        <v>Soyat Kalan</v>
      </c>
      <c r="D5" s="120" t="s">
        <v>586</v>
      </c>
      <c r="E5" s="66">
        <v>46191</v>
      </c>
      <c r="F5" s="92" t="s">
        <v>587</v>
      </c>
      <c r="G5" s="49" t="s">
        <v>588</v>
      </c>
      <c r="H5" s="49" t="s">
        <v>589</v>
      </c>
      <c r="I5" s="49" t="s">
        <v>484</v>
      </c>
      <c r="J5" s="49" t="s">
        <v>486</v>
      </c>
      <c r="K5" s="49" t="s">
        <v>487</v>
      </c>
      <c r="L5" s="11">
        <v>355580260</v>
      </c>
      <c r="M5" s="67" t="s">
        <v>488</v>
      </c>
      <c r="N5" s="49">
        <v>52000</v>
      </c>
      <c r="O5" s="49">
        <v>2780</v>
      </c>
      <c r="P5" s="67" t="s">
        <v>126</v>
      </c>
      <c r="Q5" s="88">
        <v>45425</v>
      </c>
      <c r="R5" s="49">
        <v>2780</v>
      </c>
      <c r="S5" s="49">
        <v>0</v>
      </c>
      <c r="T5" s="49">
        <v>0</v>
      </c>
      <c r="U5" s="68">
        <f t="shared" ref="U5:U69" si="0">IF(AND(ISBLANK(R5),ISBLANK(S5),ISBLANK(T5)),"",R5-(S5+T5))</f>
        <v>2780</v>
      </c>
      <c r="V5" s="42" t="s">
        <v>181</v>
      </c>
      <c r="W5" s="69" t="s">
        <v>584</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7"/>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1"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Q32"/>
  <sheetViews>
    <sheetView showGridLines="0" topLeftCell="BC1" zoomScaleNormal="100" workbookViewId="0">
      <pane ySplit="4" topLeftCell="A24" activePane="bottomLeft" state="frozen"/>
      <selection pane="bottomLeft" activeCell="BH24" sqref="BH24"/>
    </sheetView>
  </sheetViews>
  <sheetFormatPr defaultColWidth="31.453125" defaultRowHeight="14.5" x14ac:dyDescent="0.35"/>
  <cols>
    <col min="1" max="1" width="9.54296875" style="111" customWidth="1"/>
    <col min="2" max="2" width="9.453125" style="111" bestFit="1" customWidth="1"/>
    <col min="3" max="3" width="15.81640625" style="111" bestFit="1" customWidth="1"/>
    <col min="4" max="4" width="10.81640625" style="111" bestFit="1" customWidth="1"/>
    <col min="5" max="5" width="9.26953125" style="111" bestFit="1" customWidth="1"/>
    <col min="6" max="6" width="11.1796875" style="111" bestFit="1" customWidth="1"/>
    <col min="7" max="7" width="15.26953125" style="111" bestFit="1" customWidth="1"/>
    <col min="8" max="8" width="10.81640625" style="111" bestFit="1" customWidth="1"/>
    <col min="9" max="9" width="12.54296875" style="111" bestFit="1" customWidth="1"/>
    <col min="10" max="10" width="19.81640625" style="111" bestFit="1" customWidth="1"/>
    <col min="11" max="11" width="12.7265625" style="111" bestFit="1" customWidth="1"/>
    <col min="12" max="12" width="14.26953125" style="111" bestFit="1" customWidth="1"/>
    <col min="13" max="13" width="17.54296875" style="111" bestFit="1" customWidth="1"/>
    <col min="14" max="14" width="12.81640625" style="111" bestFit="1" customWidth="1"/>
    <col min="15" max="15" width="28.1796875" style="111" bestFit="1" customWidth="1"/>
    <col min="16" max="16" width="12.453125" style="111" bestFit="1" customWidth="1"/>
    <col min="17" max="17" width="21.1796875" style="111" bestFit="1" customWidth="1"/>
    <col min="18" max="18" width="16.81640625" style="111" bestFit="1" customWidth="1"/>
    <col min="19" max="20" width="17.7265625" style="111" bestFit="1" customWidth="1"/>
    <col min="21" max="21" width="9.81640625" style="111" bestFit="1" customWidth="1"/>
    <col min="22" max="22" width="11.7265625" style="111" bestFit="1" customWidth="1"/>
    <col min="23" max="23" width="12.7265625" style="111" bestFit="1" customWidth="1"/>
    <col min="24" max="24" width="20.453125" style="111" bestFit="1" customWidth="1"/>
    <col min="25" max="25" width="12.453125" style="111" bestFit="1" customWidth="1"/>
    <col min="26" max="26" width="22.1796875" style="111" bestFit="1" customWidth="1"/>
    <col min="27" max="27" width="12.81640625" style="111" bestFit="1" customWidth="1"/>
    <col min="28" max="28" width="16.1796875" style="111" bestFit="1" customWidth="1"/>
    <col min="29" max="29" width="22.453125" style="111" bestFit="1" customWidth="1"/>
    <col min="30" max="30" width="19.54296875" style="111" bestFit="1" customWidth="1"/>
    <col min="31" max="31" width="13.7265625" style="111" bestFit="1" customWidth="1"/>
    <col min="32" max="32" width="11.54296875" style="111" bestFit="1" customWidth="1"/>
    <col min="33" max="33" width="23.1796875" style="111" bestFit="1" customWidth="1"/>
    <col min="34" max="34" width="18" style="111" bestFit="1" customWidth="1"/>
    <col min="35" max="35" width="22.7265625" style="111" bestFit="1" customWidth="1"/>
    <col min="36" max="36" width="19" style="111" bestFit="1" customWidth="1"/>
    <col min="37" max="37" width="21.1796875" style="111" bestFit="1" customWidth="1"/>
    <col min="38" max="38" width="18.7265625" style="111" bestFit="1" customWidth="1"/>
    <col min="39" max="39" width="20.453125" style="111" bestFit="1" customWidth="1"/>
    <col min="40" max="40" width="20.1796875" style="111" bestFit="1" customWidth="1"/>
    <col min="41" max="41" width="17.7265625" style="111" bestFit="1" customWidth="1"/>
    <col min="42" max="42" width="22.453125" style="111" bestFit="1" customWidth="1"/>
    <col min="43" max="43" width="22.1796875" style="111" bestFit="1" customWidth="1"/>
    <col min="44" max="44" width="19.54296875" style="111" bestFit="1" customWidth="1"/>
    <col min="45" max="45" width="16.54296875" style="111" bestFit="1" customWidth="1"/>
    <col min="46" max="46" width="15.54296875" style="111" bestFit="1" customWidth="1"/>
    <col min="47" max="47" width="17.26953125" style="111" bestFit="1" customWidth="1"/>
    <col min="48" max="48" width="23.81640625" style="111" bestFit="1" customWidth="1"/>
    <col min="49" max="49" width="11.81640625" style="111" bestFit="1" customWidth="1"/>
    <col min="50" max="50" width="16.54296875" style="111" bestFit="1" customWidth="1"/>
    <col min="51" max="51" width="23.26953125" style="111" bestFit="1" customWidth="1"/>
    <col min="52" max="52" width="19" style="111" bestFit="1" customWidth="1"/>
    <col min="53" max="53" width="22.26953125" style="111" bestFit="1" customWidth="1"/>
    <col min="54" max="54" width="14.54296875" style="111" bestFit="1" customWidth="1"/>
    <col min="55" max="55" width="13.7265625" style="111" bestFit="1" customWidth="1"/>
    <col min="56" max="56" width="13.453125" style="111" bestFit="1" customWidth="1"/>
    <col min="57" max="57" width="16.26953125" style="111" bestFit="1" customWidth="1"/>
    <col min="58" max="58" width="17.7265625" style="111" bestFit="1" customWidth="1"/>
    <col min="59" max="59" width="26.453125" style="111" bestFit="1" customWidth="1"/>
    <col min="60" max="60" width="27.1796875" style="111" bestFit="1" customWidth="1"/>
    <col min="61" max="61" width="20" style="111" bestFit="1" customWidth="1"/>
    <col min="62" max="62" width="17.26953125" style="111" bestFit="1" customWidth="1"/>
    <col min="63" max="63" width="24.26953125" style="112" bestFit="1" customWidth="1"/>
    <col min="64" max="64" width="21.1796875" style="113" bestFit="1" customWidth="1"/>
    <col min="65" max="65" width="24.453125" style="114" bestFit="1" customWidth="1"/>
    <col min="66" max="66" width="28.7265625" style="115" bestFit="1" customWidth="1"/>
    <col min="67" max="67" width="21.26953125" style="111" bestFit="1" customWidth="1"/>
    <col min="68" max="68" width="23.54296875" style="116" bestFit="1" customWidth="1"/>
    <col min="69" max="69" width="82.1796875" style="111" customWidth="1"/>
    <col min="70" max="16384" width="31.453125" style="111"/>
  </cols>
  <sheetData>
    <row r="1" spans="1:69" x14ac:dyDescent="0.35">
      <c r="A1" s="102" t="s">
        <v>249</v>
      </c>
      <c r="B1" s="121"/>
      <c r="C1" s="117"/>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250</v>
      </c>
      <c r="B2" s="117"/>
      <c r="C2" s="117"/>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251</v>
      </c>
      <c r="B3" s="117"/>
      <c r="C3" s="117"/>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0" t="s">
        <v>216</v>
      </c>
      <c r="BH3" s="110" t="s">
        <v>218</v>
      </c>
      <c r="BI3" s="99"/>
      <c r="BJ3" s="99"/>
      <c r="BK3" s="100"/>
      <c r="BL3" s="101"/>
      <c r="BM3" s="99"/>
      <c r="BN3" s="99"/>
      <c r="BO3" s="99"/>
      <c r="BP3" s="110" t="s">
        <v>216</v>
      </c>
      <c r="BQ3" s="110" t="s">
        <v>218</v>
      </c>
    </row>
    <row r="4" spans="1:69" ht="26" x14ac:dyDescent="0.35">
      <c r="A4" s="129" t="s">
        <v>203</v>
      </c>
      <c r="B4" s="129" t="s">
        <v>5</v>
      </c>
      <c r="C4" s="129" t="s">
        <v>4</v>
      </c>
      <c r="D4" s="129" t="s">
        <v>63</v>
      </c>
      <c r="E4" s="129" t="s">
        <v>62</v>
      </c>
      <c r="F4" s="129" t="s">
        <v>20</v>
      </c>
      <c r="G4" s="129" t="s">
        <v>1</v>
      </c>
      <c r="H4" s="129" t="s">
        <v>204</v>
      </c>
      <c r="I4" s="129" t="s">
        <v>21</v>
      </c>
      <c r="J4" s="129" t="s">
        <v>205</v>
      </c>
      <c r="K4" s="129" t="s">
        <v>22</v>
      </c>
      <c r="L4" s="129" t="s">
        <v>23</v>
      </c>
      <c r="M4" s="129" t="s">
        <v>24</v>
      </c>
      <c r="N4" s="129" t="s">
        <v>25</v>
      </c>
      <c r="O4" s="129" t="s">
        <v>10</v>
      </c>
      <c r="P4" s="129" t="s">
        <v>26</v>
      </c>
      <c r="Q4" s="129" t="s">
        <v>27</v>
      </c>
      <c r="R4" s="129" t="s">
        <v>28</v>
      </c>
      <c r="S4" s="129" t="s">
        <v>206</v>
      </c>
      <c r="T4" s="129" t="s">
        <v>207</v>
      </c>
      <c r="U4" s="129" t="s">
        <v>29</v>
      </c>
      <c r="V4" s="129" t="s">
        <v>30</v>
      </c>
      <c r="W4" s="129" t="s">
        <v>31</v>
      </c>
      <c r="X4" s="129" t="s">
        <v>32</v>
      </c>
      <c r="Y4" s="129" t="s">
        <v>33</v>
      </c>
      <c r="Z4" s="129" t="s">
        <v>34</v>
      </c>
      <c r="AA4" s="129" t="s">
        <v>35</v>
      </c>
      <c r="AB4" s="129" t="s">
        <v>36</v>
      </c>
      <c r="AC4" s="129" t="s">
        <v>37</v>
      </c>
      <c r="AD4" s="129" t="s">
        <v>38</v>
      </c>
      <c r="AE4" s="129" t="s">
        <v>39</v>
      </c>
      <c r="AF4" s="129" t="s">
        <v>208</v>
      </c>
      <c r="AG4" s="129" t="s">
        <v>209</v>
      </c>
      <c r="AH4" s="129" t="s">
        <v>210</v>
      </c>
      <c r="AI4" s="129" t="s">
        <v>40</v>
      </c>
      <c r="AJ4" s="129" t="s">
        <v>41</v>
      </c>
      <c r="AK4" s="129" t="s">
        <v>42</v>
      </c>
      <c r="AL4" s="129" t="s">
        <v>43</v>
      </c>
      <c r="AM4" s="129" t="s">
        <v>211</v>
      </c>
      <c r="AN4" s="129" t="s">
        <v>44</v>
      </c>
      <c r="AO4" s="129" t="s">
        <v>45</v>
      </c>
      <c r="AP4" s="129" t="s">
        <v>212</v>
      </c>
      <c r="AQ4" s="129" t="s">
        <v>213</v>
      </c>
      <c r="AR4" s="129" t="s">
        <v>46</v>
      </c>
      <c r="AS4" s="129" t="s">
        <v>47</v>
      </c>
      <c r="AT4" s="129" t="s">
        <v>48</v>
      </c>
      <c r="AU4" s="129" t="s">
        <v>49</v>
      </c>
      <c r="AV4" s="129" t="s">
        <v>214</v>
      </c>
      <c r="AW4" s="129" t="s">
        <v>50</v>
      </c>
      <c r="AX4" s="129" t="s">
        <v>51</v>
      </c>
      <c r="AY4" s="129" t="s">
        <v>52</v>
      </c>
      <c r="AZ4" s="129" t="s">
        <v>53</v>
      </c>
      <c r="BA4" s="129" t="s">
        <v>54</v>
      </c>
      <c r="BB4" s="129" t="s">
        <v>55</v>
      </c>
      <c r="BC4" s="129" t="s">
        <v>56</v>
      </c>
      <c r="BD4" s="129" t="s">
        <v>57</v>
      </c>
      <c r="BE4" s="129" t="s">
        <v>58</v>
      </c>
      <c r="BF4" s="129" t="s">
        <v>215</v>
      </c>
      <c r="BG4" s="55" t="s">
        <v>123</v>
      </c>
      <c r="BH4" s="12" t="s">
        <v>224</v>
      </c>
      <c r="BI4" s="12" t="s">
        <v>227</v>
      </c>
      <c r="BJ4" s="12" t="s">
        <v>228</v>
      </c>
      <c r="BK4" s="93" t="s">
        <v>177</v>
      </c>
      <c r="BL4" s="12" t="s">
        <v>61</v>
      </c>
      <c r="BM4" s="12" t="s">
        <v>585</v>
      </c>
      <c r="BN4" s="12" t="s">
        <v>60</v>
      </c>
      <c r="BO4" s="12" t="s">
        <v>176</v>
      </c>
      <c r="BP4" s="12" t="s">
        <v>89</v>
      </c>
      <c r="BQ4" s="12" t="s">
        <v>175</v>
      </c>
    </row>
    <row r="5" spans="1:69" hidden="1" x14ac:dyDescent="0.35">
      <c r="A5" s="130">
        <v>1</v>
      </c>
      <c r="B5" s="126" t="s">
        <v>252</v>
      </c>
      <c r="C5" s="126" t="s">
        <v>253</v>
      </c>
      <c r="D5" s="126" t="s">
        <v>254</v>
      </c>
      <c r="E5" s="126" t="s">
        <v>254</v>
      </c>
      <c r="F5" s="126" t="s">
        <v>254</v>
      </c>
      <c r="G5" s="126" t="s">
        <v>255</v>
      </c>
      <c r="H5" s="126" t="s">
        <v>256</v>
      </c>
      <c r="I5" s="126">
        <v>87383</v>
      </c>
      <c r="J5" s="126" t="s">
        <v>257</v>
      </c>
      <c r="K5" s="126">
        <v>87383</v>
      </c>
      <c r="L5" s="126" t="s">
        <v>258</v>
      </c>
      <c r="M5" s="126" t="s">
        <v>259</v>
      </c>
      <c r="N5" s="126">
        <v>235345</v>
      </c>
      <c r="O5" s="126" t="s">
        <v>260</v>
      </c>
      <c r="P5" s="126">
        <v>309660</v>
      </c>
      <c r="Q5" s="126" t="s">
        <v>261</v>
      </c>
      <c r="R5" s="126" t="s">
        <v>262</v>
      </c>
      <c r="S5" s="126" t="s">
        <v>263</v>
      </c>
      <c r="T5" s="126" t="s">
        <v>263</v>
      </c>
      <c r="U5" s="126" t="s">
        <v>264</v>
      </c>
      <c r="V5" s="126" t="s">
        <v>265</v>
      </c>
      <c r="W5" s="126">
        <v>0</v>
      </c>
      <c r="X5" s="126" t="s">
        <v>266</v>
      </c>
      <c r="Y5" s="126">
        <v>356008344</v>
      </c>
      <c r="Z5" s="126" t="s">
        <v>267</v>
      </c>
      <c r="AA5" s="126" t="s">
        <v>268</v>
      </c>
      <c r="AB5" s="127">
        <v>68000</v>
      </c>
      <c r="AC5" s="126" t="s">
        <v>269</v>
      </c>
      <c r="AD5" s="126">
        <v>24</v>
      </c>
      <c r="AE5" s="126" t="s">
        <v>270</v>
      </c>
      <c r="AF5" s="126" t="s">
        <v>271</v>
      </c>
      <c r="AG5" s="126" t="s">
        <v>272</v>
      </c>
      <c r="AH5" s="126" t="s">
        <v>273</v>
      </c>
      <c r="AI5" s="126" t="s">
        <v>274</v>
      </c>
      <c r="AJ5" s="127">
        <v>3630</v>
      </c>
      <c r="AK5" s="127">
        <v>3630</v>
      </c>
      <c r="AL5" s="126" t="s">
        <v>275</v>
      </c>
      <c r="AM5" s="127">
        <v>51347.94</v>
      </c>
      <c r="AN5" s="127">
        <v>18592.060000000001</v>
      </c>
      <c r="AO5" s="127">
        <v>69940</v>
      </c>
      <c r="AP5" s="127">
        <v>16652.060000000001</v>
      </c>
      <c r="AQ5" s="127">
        <v>734.94</v>
      </c>
      <c r="AR5" s="127">
        <v>17387</v>
      </c>
      <c r="AS5" s="127">
        <v>16652.060000000001</v>
      </c>
      <c r="AT5" s="127">
        <v>734.94</v>
      </c>
      <c r="AU5" s="127">
        <v>17387</v>
      </c>
      <c r="AV5" s="126">
        <v>24</v>
      </c>
      <c r="AW5" s="126">
        <v>132</v>
      </c>
      <c r="AX5" s="126" t="s">
        <v>276</v>
      </c>
      <c r="AY5" s="124"/>
      <c r="AZ5" s="94"/>
      <c r="BA5" s="94"/>
      <c r="BB5" s="126" t="s">
        <v>277</v>
      </c>
      <c r="BC5" s="94"/>
      <c r="BD5" s="126"/>
      <c r="BE5" s="127">
        <v>0</v>
      </c>
      <c r="BF5" s="126" t="s">
        <v>263</v>
      </c>
      <c r="BG5" s="126" t="s">
        <v>278</v>
      </c>
      <c r="BH5" s="122" t="s">
        <v>279</v>
      </c>
      <c r="BI5" s="95" t="s">
        <v>99</v>
      </c>
      <c r="BJ5" s="122">
        <v>46189</v>
      </c>
      <c r="BK5" s="94" t="s">
        <v>102</v>
      </c>
      <c r="BL5" s="95" t="s">
        <v>107</v>
      </c>
      <c r="BM5" s="96" t="s">
        <v>180</v>
      </c>
      <c r="BN5" s="94" t="s">
        <v>222</v>
      </c>
      <c r="BO5" s="94"/>
      <c r="BP5" s="42"/>
      <c r="BQ5" s="125" t="s">
        <v>580</v>
      </c>
    </row>
    <row r="6" spans="1:69" hidden="1" x14ac:dyDescent="0.35">
      <c r="A6" s="130">
        <v>2</v>
      </c>
      <c r="B6" s="126" t="s">
        <v>252</v>
      </c>
      <c r="C6" s="126" t="s">
        <v>253</v>
      </c>
      <c r="D6" s="126" t="s">
        <v>254</v>
      </c>
      <c r="E6" s="126" t="s">
        <v>254</v>
      </c>
      <c r="F6" s="126" t="s">
        <v>254</v>
      </c>
      <c r="G6" s="126" t="s">
        <v>255</v>
      </c>
      <c r="H6" s="126" t="s">
        <v>256</v>
      </c>
      <c r="I6" s="126">
        <v>87383</v>
      </c>
      <c r="J6" s="126" t="s">
        <v>257</v>
      </c>
      <c r="K6" s="126">
        <v>87383</v>
      </c>
      <c r="L6" s="126" t="s">
        <v>258</v>
      </c>
      <c r="M6" s="126" t="s">
        <v>259</v>
      </c>
      <c r="N6" s="126">
        <v>162747</v>
      </c>
      <c r="O6" s="126" t="s">
        <v>280</v>
      </c>
      <c r="P6" s="126">
        <v>218276</v>
      </c>
      <c r="Q6" s="126" t="s">
        <v>281</v>
      </c>
      <c r="R6" s="126" t="s">
        <v>262</v>
      </c>
      <c r="S6" s="126" t="s">
        <v>282</v>
      </c>
      <c r="T6" s="126" t="s">
        <v>282</v>
      </c>
      <c r="U6" s="126" t="s">
        <v>264</v>
      </c>
      <c r="V6" s="126" t="s">
        <v>265</v>
      </c>
      <c r="W6" s="126">
        <v>0</v>
      </c>
      <c r="X6" s="126" t="s">
        <v>266</v>
      </c>
      <c r="Y6" s="126">
        <v>356369627</v>
      </c>
      <c r="Z6" s="126" t="s">
        <v>283</v>
      </c>
      <c r="AA6" s="126" t="s">
        <v>284</v>
      </c>
      <c r="AB6" s="127">
        <v>80000</v>
      </c>
      <c r="AC6" s="126" t="s">
        <v>269</v>
      </c>
      <c r="AD6" s="126">
        <v>24</v>
      </c>
      <c r="AE6" s="126" t="s">
        <v>285</v>
      </c>
      <c r="AF6" s="126" t="s">
        <v>286</v>
      </c>
      <c r="AG6" s="126" t="s">
        <v>287</v>
      </c>
      <c r="AH6" s="126" t="s">
        <v>288</v>
      </c>
      <c r="AI6" s="126" t="s">
        <v>289</v>
      </c>
      <c r="AJ6" s="127">
        <v>4270</v>
      </c>
      <c r="AK6" s="127">
        <v>4270</v>
      </c>
      <c r="AL6" s="126" t="s">
        <v>290</v>
      </c>
      <c r="AM6" s="127">
        <v>63616.800000000003</v>
      </c>
      <c r="AN6" s="127">
        <v>21783.200000000001</v>
      </c>
      <c r="AO6" s="127">
        <v>85400</v>
      </c>
      <c r="AP6" s="127">
        <v>16383.2</v>
      </c>
      <c r="AQ6" s="127">
        <v>900.8</v>
      </c>
      <c r="AR6" s="127">
        <v>17284</v>
      </c>
      <c r="AS6" s="127">
        <v>16383.2</v>
      </c>
      <c r="AT6" s="127">
        <v>900.8</v>
      </c>
      <c r="AU6" s="127">
        <v>17284</v>
      </c>
      <c r="AV6" s="126">
        <v>26</v>
      </c>
      <c r="AW6" s="126">
        <v>163</v>
      </c>
      <c r="AX6" s="126" t="s">
        <v>291</v>
      </c>
      <c r="AY6" s="124"/>
      <c r="AZ6" s="94"/>
      <c r="BA6" s="94"/>
      <c r="BB6" s="126" t="s">
        <v>277</v>
      </c>
      <c r="BC6" s="94"/>
      <c r="BD6" s="126"/>
      <c r="BE6" s="127">
        <v>0</v>
      </c>
      <c r="BF6" s="126" t="s">
        <v>282</v>
      </c>
      <c r="BG6" s="126" t="s">
        <v>292</v>
      </c>
      <c r="BH6" s="122" t="s">
        <v>279</v>
      </c>
      <c r="BI6" s="95" t="s">
        <v>99</v>
      </c>
      <c r="BJ6" s="122">
        <v>46190</v>
      </c>
      <c r="BK6" s="94" t="s">
        <v>103</v>
      </c>
      <c r="BL6" s="95" t="s">
        <v>118</v>
      </c>
      <c r="BM6" s="96" t="s">
        <v>180</v>
      </c>
      <c r="BN6" s="94" t="s">
        <v>222</v>
      </c>
      <c r="BO6" s="94"/>
      <c r="BP6" s="42"/>
      <c r="BQ6" s="128" t="s">
        <v>581</v>
      </c>
    </row>
    <row r="7" spans="1:69" hidden="1" x14ac:dyDescent="0.35">
      <c r="A7" s="130">
        <v>3</v>
      </c>
      <c r="B7" s="126" t="s">
        <v>252</v>
      </c>
      <c r="C7" s="126" t="s">
        <v>253</v>
      </c>
      <c r="D7" s="126" t="s">
        <v>254</v>
      </c>
      <c r="E7" s="126" t="s">
        <v>254</v>
      </c>
      <c r="F7" s="126" t="s">
        <v>254</v>
      </c>
      <c r="G7" s="126" t="s">
        <v>255</v>
      </c>
      <c r="H7" s="126" t="s">
        <v>256</v>
      </c>
      <c r="I7" s="126">
        <v>87916</v>
      </c>
      <c r="J7" s="126" t="s">
        <v>293</v>
      </c>
      <c r="K7" s="126">
        <v>87916</v>
      </c>
      <c r="L7" s="126" t="s">
        <v>294</v>
      </c>
      <c r="M7" s="126" t="s">
        <v>295</v>
      </c>
      <c r="N7" s="126">
        <v>145400</v>
      </c>
      <c r="O7" s="126" t="s">
        <v>296</v>
      </c>
      <c r="P7" s="126">
        <v>196373</v>
      </c>
      <c r="Q7" s="126" t="s">
        <v>297</v>
      </c>
      <c r="R7" s="126" t="s">
        <v>262</v>
      </c>
      <c r="S7" s="126" t="s">
        <v>298</v>
      </c>
      <c r="T7" s="126" t="s">
        <v>298</v>
      </c>
      <c r="U7" s="126" t="s">
        <v>264</v>
      </c>
      <c r="V7" s="126" t="s">
        <v>265</v>
      </c>
      <c r="W7" s="126">
        <v>0</v>
      </c>
      <c r="X7" s="126" t="s">
        <v>266</v>
      </c>
      <c r="Y7" s="126">
        <v>356390497</v>
      </c>
      <c r="Z7" s="126" t="s">
        <v>299</v>
      </c>
      <c r="AA7" s="126" t="s">
        <v>284</v>
      </c>
      <c r="AB7" s="127">
        <v>65000</v>
      </c>
      <c r="AC7" s="126" t="s">
        <v>300</v>
      </c>
      <c r="AD7" s="126">
        <v>24</v>
      </c>
      <c r="AE7" s="126" t="s">
        <v>301</v>
      </c>
      <c r="AF7" s="126" t="s">
        <v>302</v>
      </c>
      <c r="AG7" s="126" t="s">
        <v>303</v>
      </c>
      <c r="AH7" s="126" t="s">
        <v>304</v>
      </c>
      <c r="AI7" s="126" t="s">
        <v>305</v>
      </c>
      <c r="AJ7" s="127">
        <v>3470</v>
      </c>
      <c r="AK7" s="127">
        <v>3470</v>
      </c>
      <c r="AL7" s="126" t="s">
        <v>306</v>
      </c>
      <c r="AM7" s="127">
        <v>51647.81</v>
      </c>
      <c r="AN7" s="127">
        <v>17752.189999999999</v>
      </c>
      <c r="AO7" s="127">
        <v>69400</v>
      </c>
      <c r="AP7" s="127">
        <v>13352.19</v>
      </c>
      <c r="AQ7" s="127">
        <v>700.81</v>
      </c>
      <c r="AR7" s="127">
        <v>14053</v>
      </c>
      <c r="AS7" s="127">
        <v>13352.19</v>
      </c>
      <c r="AT7" s="127">
        <v>700.81</v>
      </c>
      <c r="AU7" s="127">
        <v>14053</v>
      </c>
      <c r="AV7" s="126">
        <v>27</v>
      </c>
      <c r="AW7" s="126">
        <v>160</v>
      </c>
      <c r="AX7" s="126" t="s">
        <v>291</v>
      </c>
      <c r="AY7" s="124"/>
      <c r="AZ7" s="94"/>
      <c r="BA7" s="94"/>
      <c r="BB7" s="126" t="s">
        <v>277</v>
      </c>
      <c r="BC7" s="94"/>
      <c r="BD7" s="126"/>
      <c r="BE7" s="127">
        <v>0</v>
      </c>
      <c r="BF7" s="126" t="s">
        <v>298</v>
      </c>
      <c r="BG7" s="126" t="s">
        <v>307</v>
      </c>
      <c r="BH7" s="122" t="s">
        <v>279</v>
      </c>
      <c r="BI7" s="95" t="s">
        <v>99</v>
      </c>
      <c r="BJ7" s="122">
        <v>46191</v>
      </c>
      <c r="BK7" s="94" t="s">
        <v>103</v>
      </c>
      <c r="BL7" s="95" t="s">
        <v>118</v>
      </c>
      <c r="BM7" s="96" t="s">
        <v>180</v>
      </c>
      <c r="BN7" s="94" t="s">
        <v>222</v>
      </c>
      <c r="BO7" s="94"/>
      <c r="BP7" s="42"/>
      <c r="BQ7" s="128" t="s">
        <v>581</v>
      </c>
    </row>
    <row r="8" spans="1:69" hidden="1" x14ac:dyDescent="0.35">
      <c r="A8" s="130">
        <v>4</v>
      </c>
      <c r="B8" s="126" t="s">
        <v>252</v>
      </c>
      <c r="C8" s="126" t="s">
        <v>253</v>
      </c>
      <c r="D8" s="126" t="s">
        <v>254</v>
      </c>
      <c r="E8" s="126" t="s">
        <v>254</v>
      </c>
      <c r="F8" s="126" t="s">
        <v>254</v>
      </c>
      <c r="G8" s="126" t="s">
        <v>255</v>
      </c>
      <c r="H8" s="126" t="s">
        <v>256</v>
      </c>
      <c r="I8" s="126">
        <v>169969</v>
      </c>
      <c r="J8" s="126" t="s">
        <v>256</v>
      </c>
      <c r="K8" s="126">
        <v>169969</v>
      </c>
      <c r="L8" s="126" t="s">
        <v>308</v>
      </c>
      <c r="M8" s="126" t="s">
        <v>309</v>
      </c>
      <c r="N8" s="126">
        <v>202453</v>
      </c>
      <c r="O8" s="126" t="s">
        <v>310</v>
      </c>
      <c r="P8" s="126">
        <v>268145</v>
      </c>
      <c r="Q8" s="126" t="s">
        <v>311</v>
      </c>
      <c r="R8" s="126" t="s">
        <v>262</v>
      </c>
      <c r="S8" s="126" t="s">
        <v>312</v>
      </c>
      <c r="T8" s="126" t="s">
        <v>312</v>
      </c>
      <c r="U8" s="126" t="s">
        <v>313</v>
      </c>
      <c r="V8" s="126" t="s">
        <v>265</v>
      </c>
      <c r="W8" s="126">
        <v>0</v>
      </c>
      <c r="X8" s="126" t="s">
        <v>314</v>
      </c>
      <c r="Y8" s="126">
        <v>356872812</v>
      </c>
      <c r="Z8" s="126" t="s">
        <v>315</v>
      </c>
      <c r="AA8" s="126" t="s">
        <v>316</v>
      </c>
      <c r="AB8" s="127">
        <v>63000</v>
      </c>
      <c r="AC8" s="126" t="s">
        <v>317</v>
      </c>
      <c r="AD8" s="126">
        <v>24</v>
      </c>
      <c r="AE8" s="126" t="s">
        <v>270</v>
      </c>
      <c r="AF8" s="126" t="s">
        <v>318</v>
      </c>
      <c r="AG8" s="126" t="s">
        <v>319</v>
      </c>
      <c r="AH8" s="126" t="s">
        <v>273</v>
      </c>
      <c r="AI8" s="126" t="s">
        <v>320</v>
      </c>
      <c r="AJ8" s="127">
        <v>3360</v>
      </c>
      <c r="AK8" s="127">
        <v>3360</v>
      </c>
      <c r="AL8" s="126" t="s">
        <v>321</v>
      </c>
      <c r="AM8" s="127">
        <v>49827.19</v>
      </c>
      <c r="AN8" s="127">
        <v>17372.810000000001</v>
      </c>
      <c r="AO8" s="127">
        <v>67200</v>
      </c>
      <c r="AP8" s="127">
        <v>13172.81</v>
      </c>
      <c r="AQ8" s="127">
        <v>733.19</v>
      </c>
      <c r="AR8" s="127">
        <v>13906</v>
      </c>
      <c r="AS8" s="127">
        <v>9436.43</v>
      </c>
      <c r="AT8" s="127">
        <v>643.57000000000005</v>
      </c>
      <c r="AU8" s="127">
        <v>10080</v>
      </c>
      <c r="AV8" s="126">
        <v>23</v>
      </c>
      <c r="AW8" s="126">
        <v>67</v>
      </c>
      <c r="AX8" s="126" t="s">
        <v>322</v>
      </c>
      <c r="AY8" s="124"/>
      <c r="AZ8" s="94"/>
      <c r="BA8" s="94"/>
      <c r="BB8" s="126" t="s">
        <v>277</v>
      </c>
      <c r="BC8" s="94"/>
      <c r="BD8" s="126"/>
      <c r="BE8" s="127">
        <v>0</v>
      </c>
      <c r="BF8" s="126" t="s">
        <v>312</v>
      </c>
      <c r="BG8" s="126" t="s">
        <v>323</v>
      </c>
      <c r="BH8" s="122" t="s">
        <v>279</v>
      </c>
      <c r="BI8" s="95" t="s">
        <v>99</v>
      </c>
      <c r="BJ8" s="122">
        <v>46191</v>
      </c>
      <c r="BK8" s="94" t="s">
        <v>106</v>
      </c>
      <c r="BL8" s="95" t="s">
        <v>118</v>
      </c>
      <c r="BM8" s="96" t="s">
        <v>179</v>
      </c>
      <c r="BN8" s="94" t="s">
        <v>221</v>
      </c>
      <c r="BO8" s="94"/>
      <c r="BP8" s="42"/>
      <c r="BQ8" s="125" t="s">
        <v>582</v>
      </c>
    </row>
    <row r="9" spans="1:69" hidden="1" x14ac:dyDescent="0.35">
      <c r="A9" s="130">
        <v>5</v>
      </c>
      <c r="B9" s="126" t="s">
        <v>252</v>
      </c>
      <c r="C9" s="126" t="s">
        <v>253</v>
      </c>
      <c r="D9" s="126" t="s">
        <v>254</v>
      </c>
      <c r="E9" s="126" t="s">
        <v>254</v>
      </c>
      <c r="F9" s="126" t="s">
        <v>254</v>
      </c>
      <c r="G9" s="126" t="s">
        <v>255</v>
      </c>
      <c r="H9" s="126" t="s">
        <v>256</v>
      </c>
      <c r="I9" s="126">
        <v>96915</v>
      </c>
      <c r="J9" s="126" t="s">
        <v>324</v>
      </c>
      <c r="K9" s="126">
        <v>96915</v>
      </c>
      <c r="L9" s="126" t="s">
        <v>258</v>
      </c>
      <c r="M9" s="126" t="s">
        <v>259</v>
      </c>
      <c r="N9" s="126">
        <v>361421</v>
      </c>
      <c r="O9" s="126" t="s">
        <v>325</v>
      </c>
      <c r="P9" s="126">
        <v>520234</v>
      </c>
      <c r="Q9" s="126" t="s">
        <v>326</v>
      </c>
      <c r="R9" s="126" t="s">
        <v>262</v>
      </c>
      <c r="S9" s="126" t="s">
        <v>327</v>
      </c>
      <c r="T9" s="126" t="s">
        <v>327</v>
      </c>
      <c r="U9" s="126" t="s">
        <v>264</v>
      </c>
      <c r="V9" s="126" t="s">
        <v>265</v>
      </c>
      <c r="W9" s="126">
        <v>0</v>
      </c>
      <c r="X9" s="126" t="s">
        <v>328</v>
      </c>
      <c r="Y9" s="126">
        <v>357046062</v>
      </c>
      <c r="Z9" s="126" t="s">
        <v>329</v>
      </c>
      <c r="AA9" s="126" t="s">
        <v>330</v>
      </c>
      <c r="AB9" s="127">
        <v>52000</v>
      </c>
      <c r="AC9" s="126" t="s">
        <v>317</v>
      </c>
      <c r="AD9" s="126">
        <v>24</v>
      </c>
      <c r="AE9" s="126" t="s">
        <v>301</v>
      </c>
      <c r="AF9" s="126" t="s">
        <v>331</v>
      </c>
      <c r="AG9" s="126" t="s">
        <v>332</v>
      </c>
      <c r="AH9" s="126" t="s">
        <v>304</v>
      </c>
      <c r="AI9" s="126" t="s">
        <v>333</v>
      </c>
      <c r="AJ9" s="127">
        <v>2780</v>
      </c>
      <c r="AK9" s="127">
        <v>2780</v>
      </c>
      <c r="AL9" s="126" t="s">
        <v>334</v>
      </c>
      <c r="AM9" s="127">
        <v>36367.46</v>
      </c>
      <c r="AN9" s="127">
        <v>13672.54</v>
      </c>
      <c r="AO9" s="127">
        <v>50040</v>
      </c>
      <c r="AP9" s="127">
        <v>15632.54</v>
      </c>
      <c r="AQ9" s="127">
        <v>1190.46</v>
      </c>
      <c r="AR9" s="127">
        <v>16823</v>
      </c>
      <c r="AS9" s="127">
        <v>15632.54</v>
      </c>
      <c r="AT9" s="127">
        <v>1190.46</v>
      </c>
      <c r="AU9" s="127">
        <v>16823</v>
      </c>
      <c r="AV9" s="126">
        <v>25</v>
      </c>
      <c r="AW9" s="126">
        <v>157</v>
      </c>
      <c r="AX9" s="126" t="s">
        <v>291</v>
      </c>
      <c r="AY9" s="124"/>
      <c r="AZ9" s="94"/>
      <c r="BA9" s="94"/>
      <c r="BB9" s="126" t="s">
        <v>277</v>
      </c>
      <c r="BC9" s="94"/>
      <c r="BD9" s="126"/>
      <c r="BE9" s="127">
        <v>0</v>
      </c>
      <c r="BF9" s="126" t="s">
        <v>327</v>
      </c>
      <c r="BG9" s="126" t="s">
        <v>335</v>
      </c>
      <c r="BH9" s="122" t="s">
        <v>279</v>
      </c>
      <c r="BI9" s="95" t="s">
        <v>99</v>
      </c>
      <c r="BJ9" s="122">
        <v>46189</v>
      </c>
      <c r="BK9" s="94" t="s">
        <v>102</v>
      </c>
      <c r="BL9" s="95" t="s">
        <v>107</v>
      </c>
      <c r="BM9" s="96" t="s">
        <v>180</v>
      </c>
      <c r="BN9" s="94" t="s">
        <v>222</v>
      </c>
      <c r="BO9" s="94"/>
      <c r="BP9" s="42"/>
      <c r="BQ9" s="125" t="s">
        <v>580</v>
      </c>
    </row>
    <row r="10" spans="1:69" hidden="1" x14ac:dyDescent="0.35">
      <c r="A10" s="130">
        <v>6</v>
      </c>
      <c r="B10" s="126" t="s">
        <v>252</v>
      </c>
      <c r="C10" s="126" t="s">
        <v>253</v>
      </c>
      <c r="D10" s="126" t="s">
        <v>254</v>
      </c>
      <c r="E10" s="126" t="s">
        <v>254</v>
      </c>
      <c r="F10" s="126" t="s">
        <v>254</v>
      </c>
      <c r="G10" s="126" t="s">
        <v>255</v>
      </c>
      <c r="H10" s="126" t="s">
        <v>256</v>
      </c>
      <c r="I10" s="126">
        <v>87769</v>
      </c>
      <c r="J10" s="126" t="s">
        <v>336</v>
      </c>
      <c r="K10" s="126">
        <v>87769</v>
      </c>
      <c r="L10" s="126" t="s">
        <v>337</v>
      </c>
      <c r="M10" s="126" t="s">
        <v>338</v>
      </c>
      <c r="N10" s="126">
        <v>200700</v>
      </c>
      <c r="O10" s="126" t="s">
        <v>339</v>
      </c>
      <c r="P10" s="126">
        <v>266021</v>
      </c>
      <c r="Q10" s="126" t="s">
        <v>340</v>
      </c>
      <c r="R10" s="126" t="s">
        <v>262</v>
      </c>
      <c r="S10" s="126" t="s">
        <v>341</v>
      </c>
      <c r="T10" s="126" t="s">
        <v>341</v>
      </c>
      <c r="U10" s="126" t="s">
        <v>264</v>
      </c>
      <c r="V10" s="126" t="s">
        <v>265</v>
      </c>
      <c r="W10" s="126">
        <v>0</v>
      </c>
      <c r="X10" s="126" t="s">
        <v>342</v>
      </c>
      <c r="Y10" s="126">
        <v>357046072</v>
      </c>
      <c r="Z10" s="126" t="s">
        <v>343</v>
      </c>
      <c r="AA10" s="126" t="s">
        <v>344</v>
      </c>
      <c r="AB10" s="127">
        <v>63000</v>
      </c>
      <c r="AC10" s="126" t="s">
        <v>300</v>
      </c>
      <c r="AD10" s="126">
        <v>24</v>
      </c>
      <c r="AE10" s="126" t="s">
        <v>270</v>
      </c>
      <c r="AF10" s="126" t="s">
        <v>345</v>
      </c>
      <c r="AG10" s="126" t="s">
        <v>346</v>
      </c>
      <c r="AH10" s="126" t="s">
        <v>273</v>
      </c>
      <c r="AI10" s="126" t="s">
        <v>347</v>
      </c>
      <c r="AJ10" s="127">
        <v>3360</v>
      </c>
      <c r="AK10" s="127">
        <v>3360</v>
      </c>
      <c r="AL10" s="126" t="s">
        <v>348</v>
      </c>
      <c r="AM10" s="127">
        <v>55750.5</v>
      </c>
      <c r="AN10" s="127">
        <v>18169.5</v>
      </c>
      <c r="AO10" s="127">
        <v>73920</v>
      </c>
      <c r="AP10" s="127">
        <v>7249.5</v>
      </c>
      <c r="AQ10" s="127">
        <v>216.5</v>
      </c>
      <c r="AR10" s="127">
        <v>7466</v>
      </c>
      <c r="AS10" s="127">
        <v>3220.97</v>
      </c>
      <c r="AT10" s="127">
        <v>139.03</v>
      </c>
      <c r="AU10" s="127">
        <v>3360</v>
      </c>
      <c r="AV10" s="126">
        <v>23</v>
      </c>
      <c r="AW10" s="126">
        <v>9</v>
      </c>
      <c r="AX10" s="126" t="s">
        <v>349</v>
      </c>
      <c r="AY10" s="124"/>
      <c r="AZ10" s="94"/>
      <c r="BA10" s="94"/>
      <c r="BB10" s="126" t="s">
        <v>277</v>
      </c>
      <c r="BC10" s="94"/>
      <c r="BD10" s="126"/>
      <c r="BE10" s="127">
        <v>0</v>
      </c>
      <c r="BF10" s="126" t="s">
        <v>341</v>
      </c>
      <c r="BG10" s="126" t="s">
        <v>350</v>
      </c>
      <c r="BH10" s="122" t="s">
        <v>279</v>
      </c>
      <c r="BI10" s="95" t="s">
        <v>99</v>
      </c>
      <c r="BJ10" s="122">
        <v>46189</v>
      </c>
      <c r="BK10" s="94" t="s">
        <v>102</v>
      </c>
      <c r="BL10" s="95" t="s">
        <v>107</v>
      </c>
      <c r="BM10" s="96" t="s">
        <v>179</v>
      </c>
      <c r="BN10" s="94" t="s">
        <v>221</v>
      </c>
      <c r="BO10" s="94"/>
      <c r="BP10" s="42"/>
      <c r="BQ10" s="125" t="s">
        <v>583</v>
      </c>
    </row>
    <row r="11" spans="1:69" hidden="1" x14ac:dyDescent="0.35">
      <c r="A11" s="130">
        <v>7</v>
      </c>
      <c r="B11" s="126" t="s">
        <v>252</v>
      </c>
      <c r="C11" s="126" t="s">
        <v>253</v>
      </c>
      <c r="D11" s="126" t="s">
        <v>254</v>
      </c>
      <c r="E11" s="126" t="s">
        <v>254</v>
      </c>
      <c r="F11" s="126" t="s">
        <v>254</v>
      </c>
      <c r="G11" s="126" t="s">
        <v>255</v>
      </c>
      <c r="H11" s="126" t="s">
        <v>256</v>
      </c>
      <c r="I11" s="126">
        <v>87916</v>
      </c>
      <c r="J11" s="126" t="s">
        <v>293</v>
      </c>
      <c r="K11" s="126">
        <v>87916</v>
      </c>
      <c r="L11" s="126" t="s">
        <v>294</v>
      </c>
      <c r="M11" s="126" t="s">
        <v>295</v>
      </c>
      <c r="N11" s="126">
        <v>149618</v>
      </c>
      <c r="O11" s="126" t="s">
        <v>351</v>
      </c>
      <c r="P11" s="126">
        <v>201883</v>
      </c>
      <c r="Q11" s="126" t="s">
        <v>352</v>
      </c>
      <c r="R11" s="126" t="s">
        <v>262</v>
      </c>
      <c r="S11" s="126" t="s">
        <v>353</v>
      </c>
      <c r="T11" s="126" t="s">
        <v>353</v>
      </c>
      <c r="U11" s="126" t="s">
        <v>264</v>
      </c>
      <c r="V11" s="126" t="s">
        <v>265</v>
      </c>
      <c r="W11" s="126">
        <v>0</v>
      </c>
      <c r="X11" s="126" t="s">
        <v>266</v>
      </c>
      <c r="Y11" s="126">
        <v>357161089</v>
      </c>
      <c r="Z11" s="126" t="s">
        <v>354</v>
      </c>
      <c r="AA11" s="126" t="s">
        <v>355</v>
      </c>
      <c r="AB11" s="127">
        <v>70000</v>
      </c>
      <c r="AC11" s="126" t="s">
        <v>300</v>
      </c>
      <c r="AD11" s="126">
        <v>24</v>
      </c>
      <c r="AE11" s="126" t="s">
        <v>356</v>
      </c>
      <c r="AF11" s="126" t="s">
        <v>357</v>
      </c>
      <c r="AG11" s="126" t="s">
        <v>358</v>
      </c>
      <c r="AH11" s="126" t="s">
        <v>273</v>
      </c>
      <c r="AI11" s="126" t="s">
        <v>359</v>
      </c>
      <c r="AJ11" s="127">
        <v>3740</v>
      </c>
      <c r="AK11" s="127">
        <v>3740</v>
      </c>
      <c r="AL11" s="126" t="s">
        <v>360</v>
      </c>
      <c r="AM11" s="127">
        <v>49028.93</v>
      </c>
      <c r="AN11" s="127">
        <v>18291.07</v>
      </c>
      <c r="AO11" s="127">
        <v>67320</v>
      </c>
      <c r="AP11" s="127">
        <v>20971.07</v>
      </c>
      <c r="AQ11" s="127">
        <v>1537.93</v>
      </c>
      <c r="AR11" s="127">
        <v>22509</v>
      </c>
      <c r="AS11" s="127">
        <v>20971.07</v>
      </c>
      <c r="AT11" s="127">
        <v>1537.93</v>
      </c>
      <c r="AU11" s="127">
        <v>22509</v>
      </c>
      <c r="AV11" s="126">
        <v>24</v>
      </c>
      <c r="AW11" s="126">
        <v>160</v>
      </c>
      <c r="AX11" s="126" t="s">
        <v>291</v>
      </c>
      <c r="AY11" s="124"/>
      <c r="AZ11" s="94"/>
      <c r="BA11" s="94"/>
      <c r="BB11" s="126" t="s">
        <v>277</v>
      </c>
      <c r="BC11" s="94"/>
      <c r="BD11" s="126"/>
      <c r="BE11" s="127">
        <v>0</v>
      </c>
      <c r="BF11" s="126" t="s">
        <v>353</v>
      </c>
      <c r="BG11" s="126" t="s">
        <v>361</v>
      </c>
      <c r="BH11" s="122" t="s">
        <v>279</v>
      </c>
      <c r="BI11" s="95" t="s">
        <v>99</v>
      </c>
      <c r="BJ11" s="122">
        <v>46189</v>
      </c>
      <c r="BK11" s="94" t="s">
        <v>103</v>
      </c>
      <c r="BL11" s="95" t="s">
        <v>118</v>
      </c>
      <c r="BM11" s="96" t="s">
        <v>180</v>
      </c>
      <c r="BN11" s="94" t="s">
        <v>222</v>
      </c>
      <c r="BO11" s="94"/>
      <c r="BP11" s="42"/>
      <c r="BQ11" s="128" t="s">
        <v>581</v>
      </c>
    </row>
    <row r="12" spans="1:69" hidden="1" x14ac:dyDescent="0.35">
      <c r="A12" s="130">
        <v>8</v>
      </c>
      <c r="B12" s="126" t="s">
        <v>252</v>
      </c>
      <c r="C12" s="126" t="s">
        <v>253</v>
      </c>
      <c r="D12" s="126" t="s">
        <v>254</v>
      </c>
      <c r="E12" s="126" t="s">
        <v>254</v>
      </c>
      <c r="F12" s="126" t="s">
        <v>254</v>
      </c>
      <c r="G12" s="126" t="s">
        <v>255</v>
      </c>
      <c r="H12" s="126" t="s">
        <v>256</v>
      </c>
      <c r="I12" s="126">
        <v>87916</v>
      </c>
      <c r="J12" s="126" t="s">
        <v>293</v>
      </c>
      <c r="K12" s="126">
        <v>87916</v>
      </c>
      <c r="L12" s="126" t="s">
        <v>294</v>
      </c>
      <c r="M12" s="126" t="s">
        <v>295</v>
      </c>
      <c r="N12" s="126">
        <v>149654</v>
      </c>
      <c r="O12" s="126" t="s">
        <v>362</v>
      </c>
      <c r="P12" s="126">
        <v>201923</v>
      </c>
      <c r="Q12" s="126" t="s">
        <v>363</v>
      </c>
      <c r="R12" s="126" t="s">
        <v>262</v>
      </c>
      <c r="S12" s="126" t="s">
        <v>364</v>
      </c>
      <c r="T12" s="126" t="s">
        <v>364</v>
      </c>
      <c r="U12" s="126" t="s">
        <v>365</v>
      </c>
      <c r="V12" s="126" t="s">
        <v>265</v>
      </c>
      <c r="W12" s="126">
        <v>0</v>
      </c>
      <c r="X12" s="126" t="s">
        <v>266</v>
      </c>
      <c r="Y12" s="126">
        <v>357161995</v>
      </c>
      <c r="Z12" s="126" t="s">
        <v>366</v>
      </c>
      <c r="AA12" s="126" t="s">
        <v>333</v>
      </c>
      <c r="AB12" s="127">
        <v>63000</v>
      </c>
      <c r="AC12" s="126" t="s">
        <v>300</v>
      </c>
      <c r="AD12" s="126">
        <v>24</v>
      </c>
      <c r="AE12" s="126" t="s">
        <v>367</v>
      </c>
      <c r="AF12" s="126" t="s">
        <v>368</v>
      </c>
      <c r="AG12" s="126" t="s">
        <v>369</v>
      </c>
      <c r="AH12" s="126" t="s">
        <v>288</v>
      </c>
      <c r="AI12" s="126" t="s">
        <v>370</v>
      </c>
      <c r="AJ12" s="127">
        <v>3360</v>
      </c>
      <c r="AK12" s="127">
        <v>3360</v>
      </c>
      <c r="AL12" s="126" t="s">
        <v>371</v>
      </c>
      <c r="AM12" s="127">
        <v>56174.16</v>
      </c>
      <c r="AN12" s="127">
        <v>17745.84</v>
      </c>
      <c r="AO12" s="127">
        <v>73920</v>
      </c>
      <c r="AP12" s="127">
        <v>6825.84</v>
      </c>
      <c r="AQ12" s="127">
        <v>234.16</v>
      </c>
      <c r="AR12" s="127">
        <v>7060</v>
      </c>
      <c r="AS12" s="127">
        <v>3196.37</v>
      </c>
      <c r="AT12" s="127">
        <v>163.63</v>
      </c>
      <c r="AU12" s="127">
        <v>3360</v>
      </c>
      <c r="AV12" s="126">
        <v>23</v>
      </c>
      <c r="AW12" s="126">
        <v>9</v>
      </c>
      <c r="AX12" s="126" t="s">
        <v>349</v>
      </c>
      <c r="AY12" s="124"/>
      <c r="AZ12" s="94"/>
      <c r="BA12" s="94"/>
      <c r="BB12" s="126" t="s">
        <v>277</v>
      </c>
      <c r="BC12" s="94"/>
      <c r="BD12" s="126"/>
      <c r="BE12" s="127">
        <v>0</v>
      </c>
      <c r="BF12" s="126" t="s">
        <v>364</v>
      </c>
      <c r="BG12" s="126" t="s">
        <v>372</v>
      </c>
      <c r="BH12" s="122" t="s">
        <v>279</v>
      </c>
      <c r="BI12" s="95" t="s">
        <v>99</v>
      </c>
      <c r="BJ12" s="122">
        <v>46189</v>
      </c>
      <c r="BK12" s="94" t="s">
        <v>102</v>
      </c>
      <c r="BL12" s="95" t="s">
        <v>107</v>
      </c>
      <c r="BM12" s="96" t="s">
        <v>180</v>
      </c>
      <c r="BN12" s="94" t="s">
        <v>222</v>
      </c>
      <c r="BO12" s="94"/>
      <c r="BP12" s="42"/>
      <c r="BQ12" s="125" t="s">
        <v>580</v>
      </c>
    </row>
    <row r="13" spans="1:69" hidden="1" x14ac:dyDescent="0.35">
      <c r="A13" s="130">
        <v>9</v>
      </c>
      <c r="B13" s="126" t="s">
        <v>252</v>
      </c>
      <c r="C13" s="126" t="s">
        <v>253</v>
      </c>
      <c r="D13" s="126" t="s">
        <v>254</v>
      </c>
      <c r="E13" s="126" t="s">
        <v>254</v>
      </c>
      <c r="F13" s="126" t="s">
        <v>254</v>
      </c>
      <c r="G13" s="126" t="s">
        <v>255</v>
      </c>
      <c r="H13" s="126" t="s">
        <v>256</v>
      </c>
      <c r="I13" s="126">
        <v>86726</v>
      </c>
      <c r="J13" s="126" t="s">
        <v>373</v>
      </c>
      <c r="K13" s="126">
        <v>86726</v>
      </c>
      <c r="L13" s="126" t="s">
        <v>294</v>
      </c>
      <c r="M13" s="126" t="s">
        <v>295</v>
      </c>
      <c r="N13" s="126">
        <v>219329</v>
      </c>
      <c r="O13" s="126" t="s">
        <v>374</v>
      </c>
      <c r="P13" s="126">
        <v>289433</v>
      </c>
      <c r="Q13" s="126" t="s">
        <v>375</v>
      </c>
      <c r="R13" s="126" t="s">
        <v>262</v>
      </c>
      <c r="S13" s="126" t="s">
        <v>376</v>
      </c>
      <c r="T13" s="126" t="s">
        <v>376</v>
      </c>
      <c r="U13" s="126" t="s">
        <v>365</v>
      </c>
      <c r="V13" s="126" t="s">
        <v>265</v>
      </c>
      <c r="W13" s="126">
        <v>0</v>
      </c>
      <c r="X13" s="126" t="s">
        <v>266</v>
      </c>
      <c r="Y13" s="126">
        <v>357223731</v>
      </c>
      <c r="Z13" s="126" t="s">
        <v>377</v>
      </c>
      <c r="AA13" s="126" t="s">
        <v>378</v>
      </c>
      <c r="AB13" s="127">
        <v>80000</v>
      </c>
      <c r="AC13" s="126" t="s">
        <v>379</v>
      </c>
      <c r="AD13" s="126">
        <v>24</v>
      </c>
      <c r="AE13" s="126" t="s">
        <v>380</v>
      </c>
      <c r="AF13" s="126" t="s">
        <v>381</v>
      </c>
      <c r="AG13" s="126" t="s">
        <v>382</v>
      </c>
      <c r="AH13" s="126" t="s">
        <v>288</v>
      </c>
      <c r="AI13" s="126" t="s">
        <v>383</v>
      </c>
      <c r="AJ13" s="127">
        <v>4230</v>
      </c>
      <c r="AK13" s="127">
        <v>4230</v>
      </c>
      <c r="AL13" s="126" t="s">
        <v>384</v>
      </c>
      <c r="AM13" s="127">
        <v>75286.05</v>
      </c>
      <c r="AN13" s="127">
        <v>22003.95</v>
      </c>
      <c r="AO13" s="127">
        <v>97290</v>
      </c>
      <c r="AP13" s="127">
        <v>4713.95</v>
      </c>
      <c r="AQ13" s="127">
        <v>87.05</v>
      </c>
      <c r="AR13" s="127">
        <v>4801</v>
      </c>
      <c r="AS13" s="127">
        <v>4713.95</v>
      </c>
      <c r="AT13" s="127">
        <v>87.05</v>
      </c>
      <c r="AU13" s="127">
        <v>4801</v>
      </c>
      <c r="AV13" s="126">
        <v>24</v>
      </c>
      <c r="AW13" s="126">
        <v>8</v>
      </c>
      <c r="AX13" s="126" t="s">
        <v>349</v>
      </c>
      <c r="AY13" s="124"/>
      <c r="AZ13" s="94"/>
      <c r="BA13" s="94"/>
      <c r="BB13" s="126" t="s">
        <v>277</v>
      </c>
      <c r="BC13" s="94"/>
      <c r="BD13" s="126"/>
      <c r="BE13" s="127">
        <v>0</v>
      </c>
      <c r="BF13" s="126" t="s">
        <v>376</v>
      </c>
      <c r="BG13" s="126" t="s">
        <v>385</v>
      </c>
      <c r="BH13" s="122" t="s">
        <v>279</v>
      </c>
      <c r="BI13" s="95" t="s">
        <v>99</v>
      </c>
      <c r="BJ13" s="122">
        <v>46188</v>
      </c>
      <c r="BK13" s="94" t="s">
        <v>103</v>
      </c>
      <c r="BL13" s="95" t="s">
        <v>108</v>
      </c>
      <c r="BM13" s="96" t="s">
        <v>180</v>
      </c>
      <c r="BN13" s="94" t="s">
        <v>222</v>
      </c>
      <c r="BO13" s="94"/>
      <c r="BP13" s="42"/>
      <c r="BQ13" s="128" t="s">
        <v>581</v>
      </c>
    </row>
    <row r="14" spans="1:69" hidden="1" x14ac:dyDescent="0.35">
      <c r="A14" s="130">
        <v>10</v>
      </c>
      <c r="B14" s="126" t="s">
        <v>252</v>
      </c>
      <c r="C14" s="126" t="s">
        <v>253</v>
      </c>
      <c r="D14" s="126" t="s">
        <v>254</v>
      </c>
      <c r="E14" s="126" t="s">
        <v>254</v>
      </c>
      <c r="F14" s="126" t="s">
        <v>254</v>
      </c>
      <c r="G14" s="126" t="s">
        <v>255</v>
      </c>
      <c r="H14" s="126" t="s">
        <v>256</v>
      </c>
      <c r="I14" s="126">
        <v>169969</v>
      </c>
      <c r="J14" s="126" t="s">
        <v>256</v>
      </c>
      <c r="K14" s="126">
        <v>169969</v>
      </c>
      <c r="L14" s="126" t="s">
        <v>308</v>
      </c>
      <c r="M14" s="126" t="s">
        <v>309</v>
      </c>
      <c r="N14" s="126">
        <v>202453</v>
      </c>
      <c r="O14" s="126" t="s">
        <v>310</v>
      </c>
      <c r="P14" s="126">
        <v>268145</v>
      </c>
      <c r="Q14" s="126" t="s">
        <v>311</v>
      </c>
      <c r="R14" s="126" t="s">
        <v>262</v>
      </c>
      <c r="S14" s="126" t="s">
        <v>386</v>
      </c>
      <c r="T14" s="126" t="s">
        <v>386</v>
      </c>
      <c r="U14" s="126" t="s">
        <v>365</v>
      </c>
      <c r="V14" s="126" t="s">
        <v>387</v>
      </c>
      <c r="W14" s="126">
        <v>0</v>
      </c>
      <c r="X14" s="126" t="s">
        <v>266</v>
      </c>
      <c r="Y14" s="126">
        <v>357302582</v>
      </c>
      <c r="Z14" s="126" t="s">
        <v>388</v>
      </c>
      <c r="AA14" s="126" t="s">
        <v>378</v>
      </c>
      <c r="AB14" s="127">
        <v>80000</v>
      </c>
      <c r="AC14" s="126" t="s">
        <v>317</v>
      </c>
      <c r="AD14" s="126">
        <v>24</v>
      </c>
      <c r="AE14" s="126" t="s">
        <v>389</v>
      </c>
      <c r="AF14" s="126" t="s">
        <v>390</v>
      </c>
      <c r="AG14" s="126" t="s">
        <v>319</v>
      </c>
      <c r="AH14" s="126" t="s">
        <v>288</v>
      </c>
      <c r="AI14" s="126" t="s">
        <v>333</v>
      </c>
      <c r="AJ14" s="127">
        <v>4270</v>
      </c>
      <c r="AK14" s="127">
        <v>4270</v>
      </c>
      <c r="AL14" s="126" t="s">
        <v>391</v>
      </c>
      <c r="AM14" s="127">
        <v>71708.399999999994</v>
      </c>
      <c r="AN14" s="127">
        <v>22231.599999999999</v>
      </c>
      <c r="AO14" s="127">
        <v>93940</v>
      </c>
      <c r="AP14" s="127">
        <v>8291.6</v>
      </c>
      <c r="AQ14" s="127">
        <v>239.4</v>
      </c>
      <c r="AR14" s="127">
        <v>8531</v>
      </c>
      <c r="AS14" s="127">
        <v>8291.6</v>
      </c>
      <c r="AT14" s="127">
        <v>239.4</v>
      </c>
      <c r="AU14" s="127">
        <v>8531</v>
      </c>
      <c r="AV14" s="126">
        <v>25</v>
      </c>
      <c r="AW14" s="126">
        <v>37</v>
      </c>
      <c r="AX14" s="126" t="s">
        <v>392</v>
      </c>
      <c r="AY14" s="124"/>
      <c r="AZ14" s="94"/>
      <c r="BA14" s="94"/>
      <c r="BB14" s="126" t="s">
        <v>277</v>
      </c>
      <c r="BC14" s="94"/>
      <c r="BD14" s="126"/>
      <c r="BE14" s="127">
        <v>0</v>
      </c>
      <c r="BF14" s="126" t="s">
        <v>386</v>
      </c>
      <c r="BG14" s="126" t="s">
        <v>393</v>
      </c>
      <c r="BH14" s="122" t="s">
        <v>279</v>
      </c>
      <c r="BI14" s="95" t="s">
        <v>99</v>
      </c>
      <c r="BJ14" s="122">
        <v>46190</v>
      </c>
      <c r="BK14" s="94" t="s">
        <v>102</v>
      </c>
      <c r="BL14" s="95" t="s">
        <v>107</v>
      </c>
      <c r="BM14" s="96" t="s">
        <v>179</v>
      </c>
      <c r="BN14" s="94" t="s">
        <v>221</v>
      </c>
      <c r="BO14" s="94"/>
      <c r="BP14" s="42"/>
      <c r="BQ14" s="125" t="s">
        <v>583</v>
      </c>
    </row>
    <row r="15" spans="1:69" hidden="1" x14ac:dyDescent="0.35">
      <c r="A15" s="130">
        <v>11</v>
      </c>
      <c r="B15" s="126" t="s">
        <v>252</v>
      </c>
      <c r="C15" s="126" t="s">
        <v>253</v>
      </c>
      <c r="D15" s="126" t="s">
        <v>254</v>
      </c>
      <c r="E15" s="126" t="s">
        <v>254</v>
      </c>
      <c r="F15" s="126" t="s">
        <v>254</v>
      </c>
      <c r="G15" s="126" t="s">
        <v>255</v>
      </c>
      <c r="H15" s="126" t="s">
        <v>256</v>
      </c>
      <c r="I15" s="126">
        <v>95450</v>
      </c>
      <c r="J15" s="126" t="s">
        <v>394</v>
      </c>
      <c r="K15" s="126">
        <v>95450</v>
      </c>
      <c r="L15" s="126" t="s">
        <v>308</v>
      </c>
      <c r="M15" s="126" t="s">
        <v>309</v>
      </c>
      <c r="N15" s="126">
        <v>164235</v>
      </c>
      <c r="O15" s="126" t="s">
        <v>395</v>
      </c>
      <c r="P15" s="126">
        <v>220287</v>
      </c>
      <c r="Q15" s="126" t="s">
        <v>396</v>
      </c>
      <c r="R15" s="126" t="s">
        <v>262</v>
      </c>
      <c r="S15" s="126" t="s">
        <v>397</v>
      </c>
      <c r="T15" s="126" t="s">
        <v>397</v>
      </c>
      <c r="U15" s="126" t="s">
        <v>365</v>
      </c>
      <c r="V15" s="126" t="s">
        <v>265</v>
      </c>
      <c r="W15" s="126">
        <v>0</v>
      </c>
      <c r="X15" s="126" t="s">
        <v>266</v>
      </c>
      <c r="Y15" s="126">
        <v>357755735</v>
      </c>
      <c r="Z15" s="126" t="s">
        <v>398</v>
      </c>
      <c r="AA15" s="126" t="s">
        <v>274</v>
      </c>
      <c r="AB15" s="127">
        <v>73000</v>
      </c>
      <c r="AC15" s="126" t="s">
        <v>269</v>
      </c>
      <c r="AD15" s="126">
        <v>24</v>
      </c>
      <c r="AE15" s="126" t="s">
        <v>389</v>
      </c>
      <c r="AF15" s="126" t="s">
        <v>399</v>
      </c>
      <c r="AG15" s="126" t="s">
        <v>400</v>
      </c>
      <c r="AH15" s="126" t="s">
        <v>288</v>
      </c>
      <c r="AI15" s="126" t="s">
        <v>401</v>
      </c>
      <c r="AJ15" s="127">
        <v>3900</v>
      </c>
      <c r="AK15" s="127">
        <v>3900</v>
      </c>
      <c r="AL15" s="126" t="s">
        <v>402</v>
      </c>
      <c r="AM15" s="127">
        <v>65343.05</v>
      </c>
      <c r="AN15" s="127">
        <v>20456.95</v>
      </c>
      <c r="AO15" s="127">
        <v>85800</v>
      </c>
      <c r="AP15" s="127">
        <v>7656.95</v>
      </c>
      <c r="AQ15" s="127">
        <v>241.05</v>
      </c>
      <c r="AR15" s="127">
        <v>7898</v>
      </c>
      <c r="AS15" s="127">
        <v>3753.15</v>
      </c>
      <c r="AT15" s="127">
        <v>146.85</v>
      </c>
      <c r="AU15" s="127">
        <v>3900</v>
      </c>
      <c r="AV15" s="126">
        <v>23</v>
      </c>
      <c r="AW15" s="126">
        <v>12</v>
      </c>
      <c r="AX15" s="126" t="s">
        <v>349</v>
      </c>
      <c r="AY15" s="124"/>
      <c r="AZ15" s="94"/>
      <c r="BA15" s="94"/>
      <c r="BB15" s="126" t="s">
        <v>277</v>
      </c>
      <c r="BC15" s="94"/>
      <c r="BD15" s="126"/>
      <c r="BE15" s="127">
        <v>0</v>
      </c>
      <c r="BF15" s="126" t="s">
        <v>397</v>
      </c>
      <c r="BG15" s="126" t="s">
        <v>403</v>
      </c>
      <c r="BH15" s="122" t="s">
        <v>279</v>
      </c>
      <c r="BI15" s="95" t="s">
        <v>99</v>
      </c>
      <c r="BJ15" s="122">
        <v>46190</v>
      </c>
      <c r="BK15" s="94" t="s">
        <v>103</v>
      </c>
      <c r="BL15" s="95" t="s">
        <v>118</v>
      </c>
      <c r="BM15" s="96" t="s">
        <v>179</v>
      </c>
      <c r="BN15" s="94" t="s">
        <v>221</v>
      </c>
      <c r="BO15" s="94"/>
      <c r="BP15" s="42"/>
      <c r="BQ15" s="128" t="s">
        <v>582</v>
      </c>
    </row>
    <row r="16" spans="1:69" hidden="1" x14ac:dyDescent="0.35">
      <c r="A16" s="130">
        <v>12</v>
      </c>
      <c r="B16" s="126" t="s">
        <v>252</v>
      </c>
      <c r="C16" s="126" t="s">
        <v>253</v>
      </c>
      <c r="D16" s="126" t="s">
        <v>254</v>
      </c>
      <c r="E16" s="126" t="s">
        <v>254</v>
      </c>
      <c r="F16" s="126" t="s">
        <v>254</v>
      </c>
      <c r="G16" s="126" t="s">
        <v>255</v>
      </c>
      <c r="H16" s="126" t="s">
        <v>256</v>
      </c>
      <c r="I16" s="126">
        <v>95450</v>
      </c>
      <c r="J16" s="126" t="s">
        <v>394</v>
      </c>
      <c r="K16" s="126">
        <v>95450</v>
      </c>
      <c r="L16" s="126" t="s">
        <v>308</v>
      </c>
      <c r="M16" s="126" t="s">
        <v>309</v>
      </c>
      <c r="N16" s="126">
        <v>164235</v>
      </c>
      <c r="O16" s="126" t="s">
        <v>395</v>
      </c>
      <c r="P16" s="126">
        <v>220287</v>
      </c>
      <c r="Q16" s="126" t="s">
        <v>396</v>
      </c>
      <c r="R16" s="126" t="s">
        <v>262</v>
      </c>
      <c r="S16" s="126" t="s">
        <v>404</v>
      </c>
      <c r="T16" s="126" t="s">
        <v>404</v>
      </c>
      <c r="U16" s="126" t="s">
        <v>405</v>
      </c>
      <c r="V16" s="126" t="s">
        <v>265</v>
      </c>
      <c r="W16" s="126">
        <v>0</v>
      </c>
      <c r="X16" s="126" t="s">
        <v>266</v>
      </c>
      <c r="Y16" s="126">
        <v>358063071</v>
      </c>
      <c r="Z16" s="126" t="s">
        <v>406</v>
      </c>
      <c r="AA16" s="126" t="s">
        <v>407</v>
      </c>
      <c r="AB16" s="127">
        <v>80000</v>
      </c>
      <c r="AC16" s="126" t="s">
        <v>269</v>
      </c>
      <c r="AD16" s="126">
        <v>24</v>
      </c>
      <c r="AE16" s="126" t="s">
        <v>408</v>
      </c>
      <c r="AF16" s="126" t="s">
        <v>368</v>
      </c>
      <c r="AG16" s="126" t="s">
        <v>400</v>
      </c>
      <c r="AH16" s="126" t="s">
        <v>288</v>
      </c>
      <c r="AI16" s="126" t="s">
        <v>409</v>
      </c>
      <c r="AJ16" s="127">
        <v>4260</v>
      </c>
      <c r="AK16" s="127">
        <v>4260</v>
      </c>
      <c r="AL16" s="126" t="s">
        <v>410</v>
      </c>
      <c r="AM16" s="127">
        <v>63614.07</v>
      </c>
      <c r="AN16" s="127">
        <v>21585.93</v>
      </c>
      <c r="AO16" s="127">
        <v>85200</v>
      </c>
      <c r="AP16" s="127">
        <v>16385.93</v>
      </c>
      <c r="AQ16" s="127">
        <v>851.07</v>
      </c>
      <c r="AR16" s="127">
        <v>17237</v>
      </c>
      <c r="AS16" s="127">
        <v>3948.89</v>
      </c>
      <c r="AT16" s="127">
        <v>311.11</v>
      </c>
      <c r="AU16" s="127">
        <v>4260</v>
      </c>
      <c r="AV16" s="126">
        <v>21</v>
      </c>
      <c r="AW16" s="126">
        <v>12</v>
      </c>
      <c r="AX16" s="126" t="s">
        <v>349</v>
      </c>
      <c r="AY16" s="124"/>
      <c r="AZ16" s="94"/>
      <c r="BA16" s="94"/>
      <c r="BB16" s="126" t="s">
        <v>277</v>
      </c>
      <c r="BC16" s="94"/>
      <c r="BD16" s="126"/>
      <c r="BE16" s="127">
        <v>0</v>
      </c>
      <c r="BF16" s="126" t="s">
        <v>404</v>
      </c>
      <c r="BG16" s="126" t="s">
        <v>411</v>
      </c>
      <c r="BH16" s="122" t="s">
        <v>279</v>
      </c>
      <c r="BI16" s="95" t="s">
        <v>99</v>
      </c>
      <c r="BJ16" s="122">
        <v>46191</v>
      </c>
      <c r="BK16" s="94" t="s">
        <v>103</v>
      </c>
      <c r="BL16" s="95" t="s">
        <v>118</v>
      </c>
      <c r="BM16" s="96" t="s">
        <v>179</v>
      </c>
      <c r="BN16" s="94" t="s">
        <v>221</v>
      </c>
      <c r="BO16" s="94"/>
      <c r="BP16" s="42"/>
      <c r="BQ16" s="128" t="s">
        <v>582</v>
      </c>
    </row>
    <row r="17" spans="1:69" hidden="1" x14ac:dyDescent="0.35">
      <c r="A17" s="130">
        <v>13</v>
      </c>
      <c r="B17" s="126" t="s">
        <v>252</v>
      </c>
      <c r="C17" s="126" t="s">
        <v>253</v>
      </c>
      <c r="D17" s="126" t="s">
        <v>254</v>
      </c>
      <c r="E17" s="126" t="s">
        <v>254</v>
      </c>
      <c r="F17" s="126" t="s">
        <v>254</v>
      </c>
      <c r="G17" s="126" t="s">
        <v>255</v>
      </c>
      <c r="H17" s="126" t="s">
        <v>256</v>
      </c>
      <c r="I17" s="126">
        <v>86792</v>
      </c>
      <c r="J17" s="126" t="s">
        <v>412</v>
      </c>
      <c r="K17" s="126">
        <v>86792</v>
      </c>
      <c r="L17" s="126" t="s">
        <v>258</v>
      </c>
      <c r="M17" s="126" t="s">
        <v>259</v>
      </c>
      <c r="N17" s="126">
        <v>148417</v>
      </c>
      <c r="O17" s="126" t="s">
        <v>413</v>
      </c>
      <c r="P17" s="126">
        <v>200299</v>
      </c>
      <c r="Q17" s="126" t="s">
        <v>414</v>
      </c>
      <c r="R17" s="126" t="s">
        <v>262</v>
      </c>
      <c r="S17" s="126" t="s">
        <v>415</v>
      </c>
      <c r="T17" s="126" t="s">
        <v>415</v>
      </c>
      <c r="U17" s="126" t="s">
        <v>313</v>
      </c>
      <c r="V17" s="126" t="s">
        <v>265</v>
      </c>
      <c r="W17" s="126">
        <v>0</v>
      </c>
      <c r="X17" s="126" t="s">
        <v>266</v>
      </c>
      <c r="Y17" s="126">
        <v>358064197</v>
      </c>
      <c r="Z17" s="126" t="s">
        <v>416</v>
      </c>
      <c r="AA17" s="126" t="s">
        <v>407</v>
      </c>
      <c r="AB17" s="127">
        <v>72000</v>
      </c>
      <c r="AC17" s="126" t="s">
        <v>417</v>
      </c>
      <c r="AD17" s="126">
        <v>24</v>
      </c>
      <c r="AE17" s="126" t="s">
        <v>380</v>
      </c>
      <c r="AF17" s="126" t="s">
        <v>418</v>
      </c>
      <c r="AG17" s="126" t="s">
        <v>419</v>
      </c>
      <c r="AH17" s="126" t="s">
        <v>288</v>
      </c>
      <c r="AI17" s="126" t="s">
        <v>420</v>
      </c>
      <c r="AJ17" s="127">
        <v>3810</v>
      </c>
      <c r="AK17" s="127">
        <v>3810</v>
      </c>
      <c r="AL17" s="126" t="s">
        <v>421</v>
      </c>
      <c r="AM17" s="127">
        <v>42135.93</v>
      </c>
      <c r="AN17" s="127">
        <v>17014.07</v>
      </c>
      <c r="AO17" s="127">
        <v>59150</v>
      </c>
      <c r="AP17" s="127">
        <v>29864.07</v>
      </c>
      <c r="AQ17" s="127">
        <v>2494.9299999999998</v>
      </c>
      <c r="AR17" s="127">
        <v>32359</v>
      </c>
      <c r="AS17" s="127">
        <v>18810.79</v>
      </c>
      <c r="AT17" s="127">
        <v>2049.21</v>
      </c>
      <c r="AU17" s="127">
        <v>20860</v>
      </c>
      <c r="AV17" s="126">
        <v>21</v>
      </c>
      <c r="AW17" s="126">
        <v>165</v>
      </c>
      <c r="AX17" s="126" t="s">
        <v>291</v>
      </c>
      <c r="AY17" s="124"/>
      <c r="AZ17" s="94"/>
      <c r="BA17" s="94"/>
      <c r="BB17" s="126" t="s">
        <v>277</v>
      </c>
      <c r="BC17" s="94"/>
      <c r="BD17" s="126"/>
      <c r="BE17" s="127">
        <v>0</v>
      </c>
      <c r="BF17" s="126" t="s">
        <v>415</v>
      </c>
      <c r="BG17" s="126" t="s">
        <v>422</v>
      </c>
      <c r="BH17" s="122" t="s">
        <v>279</v>
      </c>
      <c r="BI17" s="95" t="s">
        <v>99</v>
      </c>
      <c r="BJ17" s="122">
        <v>46191</v>
      </c>
      <c r="BK17" s="94" t="s">
        <v>102</v>
      </c>
      <c r="BL17" s="95" t="s">
        <v>107</v>
      </c>
      <c r="BM17" s="96" t="s">
        <v>179</v>
      </c>
      <c r="BN17" s="94" t="s">
        <v>221</v>
      </c>
      <c r="BO17" s="94"/>
      <c r="BP17" s="42"/>
      <c r="BQ17" s="125" t="s">
        <v>583</v>
      </c>
    </row>
    <row r="18" spans="1:69" hidden="1" x14ac:dyDescent="0.35">
      <c r="A18" s="130">
        <v>14</v>
      </c>
      <c r="B18" s="126" t="s">
        <v>252</v>
      </c>
      <c r="C18" s="126" t="s">
        <v>253</v>
      </c>
      <c r="D18" s="126" t="s">
        <v>254</v>
      </c>
      <c r="E18" s="126" t="s">
        <v>254</v>
      </c>
      <c r="F18" s="126" t="s">
        <v>254</v>
      </c>
      <c r="G18" s="126" t="s">
        <v>255</v>
      </c>
      <c r="H18" s="126" t="s">
        <v>256</v>
      </c>
      <c r="I18" s="126">
        <v>86726</v>
      </c>
      <c r="J18" s="126" t="s">
        <v>373</v>
      </c>
      <c r="K18" s="126">
        <v>86726</v>
      </c>
      <c r="L18" s="126" t="s">
        <v>294</v>
      </c>
      <c r="M18" s="126" t="s">
        <v>295</v>
      </c>
      <c r="N18" s="126">
        <v>211727</v>
      </c>
      <c r="O18" s="126" t="s">
        <v>423</v>
      </c>
      <c r="P18" s="126">
        <v>279821</v>
      </c>
      <c r="Q18" s="126" t="s">
        <v>424</v>
      </c>
      <c r="R18" s="126" t="s">
        <v>262</v>
      </c>
      <c r="S18" s="126" t="s">
        <v>425</v>
      </c>
      <c r="T18" s="126" t="s">
        <v>425</v>
      </c>
      <c r="U18" s="126" t="s">
        <v>313</v>
      </c>
      <c r="V18" s="126" t="s">
        <v>265</v>
      </c>
      <c r="W18" s="126">
        <v>0</v>
      </c>
      <c r="X18" s="126" t="s">
        <v>266</v>
      </c>
      <c r="Y18" s="126">
        <v>358210605</v>
      </c>
      <c r="Z18" s="126" t="s">
        <v>426</v>
      </c>
      <c r="AA18" s="126" t="s">
        <v>407</v>
      </c>
      <c r="AB18" s="127">
        <v>80000</v>
      </c>
      <c r="AC18" s="126" t="s">
        <v>379</v>
      </c>
      <c r="AD18" s="126">
        <v>24</v>
      </c>
      <c r="AE18" s="126" t="s">
        <v>380</v>
      </c>
      <c r="AF18" s="126" t="s">
        <v>427</v>
      </c>
      <c r="AG18" s="126" t="s">
        <v>428</v>
      </c>
      <c r="AH18" s="126" t="s">
        <v>288</v>
      </c>
      <c r="AI18" s="126" t="s">
        <v>429</v>
      </c>
      <c r="AJ18" s="127">
        <v>4230</v>
      </c>
      <c r="AK18" s="127">
        <v>4230</v>
      </c>
      <c r="AL18" s="126" t="s">
        <v>430</v>
      </c>
      <c r="AM18" s="127">
        <v>48299.21</v>
      </c>
      <c r="AN18" s="127">
        <v>19380.79</v>
      </c>
      <c r="AO18" s="127">
        <v>67680</v>
      </c>
      <c r="AP18" s="127">
        <v>31700.79</v>
      </c>
      <c r="AQ18" s="127">
        <v>2926.21</v>
      </c>
      <c r="AR18" s="127">
        <v>34627</v>
      </c>
      <c r="AS18" s="127">
        <v>18799.39</v>
      </c>
      <c r="AT18" s="127">
        <v>2350.61</v>
      </c>
      <c r="AU18" s="127">
        <v>21150</v>
      </c>
      <c r="AV18" s="126">
        <v>21</v>
      </c>
      <c r="AW18" s="126">
        <v>128</v>
      </c>
      <c r="AX18" s="126" t="s">
        <v>276</v>
      </c>
      <c r="AY18" s="124"/>
      <c r="AZ18" s="94"/>
      <c r="BA18" s="94"/>
      <c r="BB18" s="126" t="s">
        <v>277</v>
      </c>
      <c r="BC18" s="94"/>
      <c r="BD18" s="126"/>
      <c r="BE18" s="127">
        <v>0</v>
      </c>
      <c r="BF18" s="126" t="s">
        <v>425</v>
      </c>
      <c r="BG18" s="126" t="s">
        <v>431</v>
      </c>
      <c r="BH18" s="122" t="s">
        <v>279</v>
      </c>
      <c r="BI18" s="95" t="s">
        <v>99</v>
      </c>
      <c r="BJ18" s="122">
        <v>46188</v>
      </c>
      <c r="BK18" s="94" t="s">
        <v>102</v>
      </c>
      <c r="BL18" s="95" t="s">
        <v>107</v>
      </c>
      <c r="BM18" s="96" t="s">
        <v>179</v>
      </c>
      <c r="BN18" s="94" t="s">
        <v>221</v>
      </c>
      <c r="BO18" s="94"/>
      <c r="BP18" s="42"/>
      <c r="BQ18" s="125" t="s">
        <v>583</v>
      </c>
    </row>
    <row r="19" spans="1:69" hidden="1" x14ac:dyDescent="0.35">
      <c r="A19" s="130">
        <v>15</v>
      </c>
      <c r="B19" s="126" t="s">
        <v>252</v>
      </c>
      <c r="C19" s="126" t="s">
        <v>253</v>
      </c>
      <c r="D19" s="126" t="s">
        <v>254</v>
      </c>
      <c r="E19" s="126" t="s">
        <v>254</v>
      </c>
      <c r="F19" s="126" t="s">
        <v>254</v>
      </c>
      <c r="G19" s="126" t="s">
        <v>255</v>
      </c>
      <c r="H19" s="126" t="s">
        <v>256</v>
      </c>
      <c r="I19" s="126">
        <v>169969</v>
      </c>
      <c r="J19" s="126" t="s">
        <v>256</v>
      </c>
      <c r="K19" s="126">
        <v>169969</v>
      </c>
      <c r="L19" s="126" t="s">
        <v>308</v>
      </c>
      <c r="M19" s="126" t="s">
        <v>309</v>
      </c>
      <c r="N19" s="126">
        <v>164154</v>
      </c>
      <c r="O19" s="126" t="s">
        <v>432</v>
      </c>
      <c r="P19" s="126">
        <v>220168</v>
      </c>
      <c r="Q19" s="126" t="s">
        <v>433</v>
      </c>
      <c r="R19" s="126" t="s">
        <v>262</v>
      </c>
      <c r="S19" s="126" t="s">
        <v>434</v>
      </c>
      <c r="T19" s="126" t="s">
        <v>434</v>
      </c>
      <c r="U19" s="126" t="s">
        <v>264</v>
      </c>
      <c r="V19" s="126" t="s">
        <v>265</v>
      </c>
      <c r="W19" s="126">
        <v>0</v>
      </c>
      <c r="X19" s="126" t="s">
        <v>266</v>
      </c>
      <c r="Y19" s="126">
        <v>358288486</v>
      </c>
      <c r="Z19" s="126" t="s">
        <v>435</v>
      </c>
      <c r="AA19" s="126" t="s">
        <v>436</v>
      </c>
      <c r="AB19" s="127">
        <v>65000</v>
      </c>
      <c r="AC19" s="126" t="s">
        <v>317</v>
      </c>
      <c r="AD19" s="126">
        <v>24</v>
      </c>
      <c r="AE19" s="126" t="s">
        <v>437</v>
      </c>
      <c r="AF19" s="126" t="s">
        <v>438</v>
      </c>
      <c r="AG19" s="126" t="s">
        <v>439</v>
      </c>
      <c r="AH19" s="126" t="s">
        <v>304</v>
      </c>
      <c r="AI19" s="126" t="s">
        <v>429</v>
      </c>
      <c r="AJ19" s="127">
        <v>3460</v>
      </c>
      <c r="AK19" s="127">
        <v>3460</v>
      </c>
      <c r="AL19" s="126" t="s">
        <v>440</v>
      </c>
      <c r="AM19" s="127">
        <v>39145.25</v>
      </c>
      <c r="AN19" s="127">
        <v>16214.75</v>
      </c>
      <c r="AO19" s="127">
        <v>55360</v>
      </c>
      <c r="AP19" s="127">
        <v>25854.75</v>
      </c>
      <c r="AQ19" s="127">
        <v>2462.25</v>
      </c>
      <c r="AR19" s="127">
        <v>28317</v>
      </c>
      <c r="AS19" s="127">
        <v>15322.21</v>
      </c>
      <c r="AT19" s="127">
        <v>1977.79</v>
      </c>
      <c r="AU19" s="127">
        <v>17300</v>
      </c>
      <c r="AV19" s="126">
        <v>21</v>
      </c>
      <c r="AW19" s="126">
        <v>126</v>
      </c>
      <c r="AX19" s="126" t="s">
        <v>276</v>
      </c>
      <c r="AY19" s="124"/>
      <c r="AZ19" s="94"/>
      <c r="BA19" s="94"/>
      <c r="BB19" s="126" t="s">
        <v>277</v>
      </c>
      <c r="BC19" s="94"/>
      <c r="BD19" s="126"/>
      <c r="BE19" s="127">
        <v>0</v>
      </c>
      <c r="BF19" s="126" t="s">
        <v>434</v>
      </c>
      <c r="BG19" s="126" t="s">
        <v>441</v>
      </c>
      <c r="BH19" s="122" t="s">
        <v>279</v>
      </c>
      <c r="BI19" s="95" t="s">
        <v>99</v>
      </c>
      <c r="BJ19" s="122">
        <v>46188</v>
      </c>
      <c r="BK19" s="94" t="s">
        <v>103</v>
      </c>
      <c r="BL19" s="95" t="s">
        <v>108</v>
      </c>
      <c r="BM19" s="96" t="s">
        <v>180</v>
      </c>
      <c r="BN19" s="94" t="s">
        <v>222</v>
      </c>
      <c r="BO19" s="94"/>
      <c r="BP19" s="42"/>
      <c r="BQ19" s="128" t="s">
        <v>581</v>
      </c>
    </row>
    <row r="20" spans="1:69" hidden="1" x14ac:dyDescent="0.35">
      <c r="A20" s="130">
        <v>16</v>
      </c>
      <c r="B20" s="126" t="s">
        <v>252</v>
      </c>
      <c r="C20" s="126" t="s">
        <v>253</v>
      </c>
      <c r="D20" s="126" t="s">
        <v>254</v>
      </c>
      <c r="E20" s="126" t="s">
        <v>254</v>
      </c>
      <c r="F20" s="126" t="s">
        <v>254</v>
      </c>
      <c r="G20" s="126" t="s">
        <v>255</v>
      </c>
      <c r="H20" s="126" t="s">
        <v>256</v>
      </c>
      <c r="I20" s="126">
        <v>86726</v>
      </c>
      <c r="J20" s="126" t="s">
        <v>373</v>
      </c>
      <c r="K20" s="126">
        <v>86726</v>
      </c>
      <c r="L20" s="126" t="s">
        <v>294</v>
      </c>
      <c r="M20" s="126" t="s">
        <v>295</v>
      </c>
      <c r="N20" s="126">
        <v>211727</v>
      </c>
      <c r="O20" s="126" t="s">
        <v>423</v>
      </c>
      <c r="P20" s="126">
        <v>279821</v>
      </c>
      <c r="Q20" s="126" t="s">
        <v>424</v>
      </c>
      <c r="R20" s="126" t="s">
        <v>262</v>
      </c>
      <c r="S20" s="126" t="s">
        <v>442</v>
      </c>
      <c r="T20" s="126" t="s">
        <v>442</v>
      </c>
      <c r="U20" s="126" t="s">
        <v>313</v>
      </c>
      <c r="V20" s="126" t="s">
        <v>265</v>
      </c>
      <c r="W20" s="126">
        <v>0</v>
      </c>
      <c r="X20" s="126" t="s">
        <v>266</v>
      </c>
      <c r="Y20" s="126">
        <v>358677680</v>
      </c>
      <c r="Z20" s="126" t="s">
        <v>443</v>
      </c>
      <c r="AA20" s="126" t="s">
        <v>444</v>
      </c>
      <c r="AB20" s="127">
        <v>80000</v>
      </c>
      <c r="AC20" s="126" t="s">
        <v>379</v>
      </c>
      <c r="AD20" s="126">
        <v>24</v>
      </c>
      <c r="AE20" s="126" t="s">
        <v>380</v>
      </c>
      <c r="AF20" s="126" t="s">
        <v>427</v>
      </c>
      <c r="AG20" s="126" t="s">
        <v>428</v>
      </c>
      <c r="AH20" s="126" t="s">
        <v>288</v>
      </c>
      <c r="AI20" s="126" t="s">
        <v>445</v>
      </c>
      <c r="AJ20" s="127">
        <v>4200</v>
      </c>
      <c r="AK20" s="127">
        <v>4200</v>
      </c>
      <c r="AL20" s="126" t="s">
        <v>430</v>
      </c>
      <c r="AM20" s="127">
        <v>41499.360000000001</v>
      </c>
      <c r="AN20" s="127">
        <v>17300.64</v>
      </c>
      <c r="AO20" s="127">
        <v>58800</v>
      </c>
      <c r="AP20" s="127">
        <v>38500.639999999999</v>
      </c>
      <c r="AQ20" s="127">
        <v>4224.3599999999997</v>
      </c>
      <c r="AR20" s="127">
        <v>42725</v>
      </c>
      <c r="AS20" s="127">
        <v>18059.39</v>
      </c>
      <c r="AT20" s="127">
        <v>2940.61</v>
      </c>
      <c r="AU20" s="127">
        <v>21000</v>
      </c>
      <c r="AV20" s="126">
        <v>19</v>
      </c>
      <c r="AW20" s="126">
        <v>128</v>
      </c>
      <c r="AX20" s="126" t="s">
        <v>276</v>
      </c>
      <c r="AY20" s="124"/>
      <c r="AZ20" s="94"/>
      <c r="BA20" s="94"/>
      <c r="BB20" s="126" t="s">
        <v>277</v>
      </c>
      <c r="BC20" s="94"/>
      <c r="BD20" s="126"/>
      <c r="BE20" s="127">
        <v>0</v>
      </c>
      <c r="BF20" s="126" t="s">
        <v>442</v>
      </c>
      <c r="BG20" s="126" t="s">
        <v>446</v>
      </c>
      <c r="BH20" s="122" t="s">
        <v>279</v>
      </c>
      <c r="BI20" s="95" t="s">
        <v>99</v>
      </c>
      <c r="BJ20" s="122">
        <v>46191</v>
      </c>
      <c r="BK20" s="94" t="s">
        <v>103</v>
      </c>
      <c r="BL20" s="95" t="s">
        <v>108</v>
      </c>
      <c r="BM20" s="96" t="s">
        <v>180</v>
      </c>
      <c r="BN20" s="94" t="s">
        <v>222</v>
      </c>
      <c r="BO20" s="94"/>
      <c r="BP20" s="42"/>
      <c r="BQ20" s="128" t="s">
        <v>581</v>
      </c>
    </row>
    <row r="21" spans="1:69" hidden="1" x14ac:dyDescent="0.35">
      <c r="A21" s="130">
        <v>17</v>
      </c>
      <c r="B21" s="126" t="s">
        <v>252</v>
      </c>
      <c r="C21" s="126" t="s">
        <v>253</v>
      </c>
      <c r="D21" s="126" t="s">
        <v>254</v>
      </c>
      <c r="E21" s="126" t="s">
        <v>254</v>
      </c>
      <c r="F21" s="126" t="s">
        <v>254</v>
      </c>
      <c r="G21" s="126" t="s">
        <v>255</v>
      </c>
      <c r="H21" s="126" t="s">
        <v>256</v>
      </c>
      <c r="I21" s="126">
        <v>95343</v>
      </c>
      <c r="J21" s="126" t="s">
        <v>447</v>
      </c>
      <c r="K21" s="126">
        <v>95343</v>
      </c>
      <c r="L21" s="126" t="s">
        <v>308</v>
      </c>
      <c r="M21" s="126" t="s">
        <v>309</v>
      </c>
      <c r="N21" s="126">
        <v>160771</v>
      </c>
      <c r="O21" s="126" t="s">
        <v>448</v>
      </c>
      <c r="P21" s="126">
        <v>215642</v>
      </c>
      <c r="Q21" s="126" t="s">
        <v>449</v>
      </c>
      <c r="R21" s="126" t="s">
        <v>262</v>
      </c>
      <c r="S21" s="126" t="s">
        <v>450</v>
      </c>
      <c r="T21" s="126" t="s">
        <v>450</v>
      </c>
      <c r="U21" s="126" t="s">
        <v>264</v>
      </c>
      <c r="V21" s="126" t="s">
        <v>265</v>
      </c>
      <c r="W21" s="126">
        <v>0</v>
      </c>
      <c r="X21" s="126" t="s">
        <v>451</v>
      </c>
      <c r="Y21" s="126">
        <v>358852406</v>
      </c>
      <c r="Z21" s="126" t="s">
        <v>452</v>
      </c>
      <c r="AA21" s="126" t="s">
        <v>453</v>
      </c>
      <c r="AB21" s="127">
        <v>36000</v>
      </c>
      <c r="AC21" s="126" t="s">
        <v>454</v>
      </c>
      <c r="AD21" s="126">
        <v>24</v>
      </c>
      <c r="AE21" s="126" t="s">
        <v>301</v>
      </c>
      <c r="AF21" s="126" t="s">
        <v>455</v>
      </c>
      <c r="AG21" s="126" t="s">
        <v>456</v>
      </c>
      <c r="AH21" s="126" t="s">
        <v>304</v>
      </c>
      <c r="AI21" s="126" t="s">
        <v>457</v>
      </c>
      <c r="AJ21" s="127">
        <v>1920</v>
      </c>
      <c r="AK21" s="127">
        <v>1920</v>
      </c>
      <c r="AL21" s="126" t="s">
        <v>458</v>
      </c>
      <c r="AM21" s="127">
        <v>16950.84</v>
      </c>
      <c r="AN21" s="127">
        <v>7999.16</v>
      </c>
      <c r="AO21" s="127">
        <v>24950</v>
      </c>
      <c r="AP21" s="127">
        <v>19049.16</v>
      </c>
      <c r="AQ21" s="127">
        <v>2446.84</v>
      </c>
      <c r="AR21" s="127">
        <v>21496</v>
      </c>
      <c r="AS21" s="127">
        <v>8025.83</v>
      </c>
      <c r="AT21" s="127">
        <v>1584.17</v>
      </c>
      <c r="AU21" s="127">
        <v>9610</v>
      </c>
      <c r="AV21" s="126">
        <v>18</v>
      </c>
      <c r="AW21" s="126">
        <v>164</v>
      </c>
      <c r="AX21" s="126" t="s">
        <v>291</v>
      </c>
      <c r="AY21" s="124"/>
      <c r="AZ21" s="94"/>
      <c r="BA21" s="94"/>
      <c r="BB21" s="126" t="s">
        <v>277</v>
      </c>
      <c r="BC21" s="94"/>
      <c r="BD21" s="126" t="s">
        <v>459</v>
      </c>
      <c r="BE21" s="127">
        <v>36000</v>
      </c>
      <c r="BF21" s="126" t="s">
        <v>450</v>
      </c>
      <c r="BG21" s="126" t="s">
        <v>460</v>
      </c>
      <c r="BH21" s="122" t="s">
        <v>279</v>
      </c>
      <c r="BI21" s="95" t="s">
        <v>99</v>
      </c>
      <c r="BJ21" s="122">
        <v>46191</v>
      </c>
      <c r="BK21" s="94" t="s">
        <v>102</v>
      </c>
      <c r="BL21" s="95" t="s">
        <v>107</v>
      </c>
      <c r="BM21" s="96" t="s">
        <v>180</v>
      </c>
      <c r="BN21" s="94" t="s">
        <v>222</v>
      </c>
      <c r="BO21" s="94"/>
      <c r="BP21" s="42"/>
      <c r="BQ21" s="125" t="s">
        <v>580</v>
      </c>
    </row>
    <row r="22" spans="1:69" hidden="1" x14ac:dyDescent="0.35">
      <c r="A22" s="130">
        <v>18</v>
      </c>
      <c r="B22" s="126" t="s">
        <v>252</v>
      </c>
      <c r="C22" s="126" t="s">
        <v>253</v>
      </c>
      <c r="D22" s="126" t="s">
        <v>254</v>
      </c>
      <c r="E22" s="126" t="s">
        <v>254</v>
      </c>
      <c r="F22" s="126" t="s">
        <v>254</v>
      </c>
      <c r="G22" s="126" t="s">
        <v>255</v>
      </c>
      <c r="H22" s="126" t="s">
        <v>256</v>
      </c>
      <c r="I22" s="126">
        <v>87226</v>
      </c>
      <c r="J22" s="126" t="s">
        <v>461</v>
      </c>
      <c r="K22" s="126">
        <v>87226</v>
      </c>
      <c r="L22" s="126" t="s">
        <v>308</v>
      </c>
      <c r="M22" s="126" t="s">
        <v>309</v>
      </c>
      <c r="N22" s="126">
        <v>169719</v>
      </c>
      <c r="O22" s="126" t="s">
        <v>462</v>
      </c>
      <c r="P22" s="126">
        <v>229105</v>
      </c>
      <c r="Q22" s="126" t="s">
        <v>463</v>
      </c>
      <c r="R22" s="126" t="s">
        <v>262</v>
      </c>
      <c r="S22" s="126" t="s">
        <v>464</v>
      </c>
      <c r="T22" s="126" t="s">
        <v>464</v>
      </c>
      <c r="U22" s="126" t="s">
        <v>313</v>
      </c>
      <c r="V22" s="126" t="s">
        <v>265</v>
      </c>
      <c r="W22" s="126">
        <v>0</v>
      </c>
      <c r="X22" s="126" t="s">
        <v>465</v>
      </c>
      <c r="Y22" s="126">
        <v>359710728</v>
      </c>
      <c r="Z22" s="126" t="s">
        <v>466</v>
      </c>
      <c r="AA22" s="126" t="s">
        <v>467</v>
      </c>
      <c r="AB22" s="127">
        <v>60000</v>
      </c>
      <c r="AC22" s="126" t="s">
        <v>269</v>
      </c>
      <c r="AD22" s="126">
        <v>24</v>
      </c>
      <c r="AE22" s="126" t="s">
        <v>367</v>
      </c>
      <c r="AF22" s="126" t="s">
        <v>468</v>
      </c>
      <c r="AG22" s="126" t="s">
        <v>469</v>
      </c>
      <c r="AH22" s="126" t="s">
        <v>470</v>
      </c>
      <c r="AI22" s="126" t="s">
        <v>471</v>
      </c>
      <c r="AJ22" s="127">
        <v>3190</v>
      </c>
      <c r="AK22" s="127">
        <v>3190</v>
      </c>
      <c r="AL22" s="126" t="s">
        <v>472</v>
      </c>
      <c r="AM22" s="127">
        <v>10787.69</v>
      </c>
      <c r="AN22" s="127">
        <v>5162.3100000000004</v>
      </c>
      <c r="AO22" s="127">
        <v>15950</v>
      </c>
      <c r="AP22" s="127">
        <v>49212.31</v>
      </c>
      <c r="AQ22" s="127">
        <v>10606.69</v>
      </c>
      <c r="AR22" s="127">
        <v>59819</v>
      </c>
      <c r="AS22" s="127">
        <v>9051.35</v>
      </c>
      <c r="AT22" s="127">
        <v>3708.65</v>
      </c>
      <c r="AU22" s="127">
        <v>12760</v>
      </c>
      <c r="AV22" s="126">
        <v>9</v>
      </c>
      <c r="AW22" s="126">
        <v>104</v>
      </c>
      <c r="AX22" s="126" t="s">
        <v>473</v>
      </c>
      <c r="AY22" s="124"/>
      <c r="AZ22" s="94"/>
      <c r="BA22" s="94"/>
      <c r="BB22" s="126" t="s">
        <v>277</v>
      </c>
      <c r="BC22" s="94"/>
      <c r="BD22" s="126"/>
      <c r="BE22" s="127">
        <v>0</v>
      </c>
      <c r="BF22" s="126" t="s">
        <v>464</v>
      </c>
      <c r="BG22" s="126" t="s">
        <v>474</v>
      </c>
      <c r="BH22" s="122" t="s">
        <v>279</v>
      </c>
      <c r="BI22" s="95" t="s">
        <v>99</v>
      </c>
      <c r="BJ22" s="122">
        <v>46191</v>
      </c>
      <c r="BK22" s="94" t="s">
        <v>103</v>
      </c>
      <c r="BL22" s="95" t="s">
        <v>108</v>
      </c>
      <c r="BM22" s="96" t="s">
        <v>180</v>
      </c>
      <c r="BN22" s="94" t="s">
        <v>222</v>
      </c>
      <c r="BO22" s="94"/>
      <c r="BP22" s="42"/>
      <c r="BQ22" s="128" t="s">
        <v>581</v>
      </c>
    </row>
    <row r="23" spans="1:69" hidden="1" x14ac:dyDescent="0.35">
      <c r="A23" s="130">
        <v>19</v>
      </c>
      <c r="B23" s="126" t="s">
        <v>252</v>
      </c>
      <c r="C23" s="126" t="s">
        <v>253</v>
      </c>
      <c r="D23" s="126" t="s">
        <v>254</v>
      </c>
      <c r="E23" s="126" t="s">
        <v>254</v>
      </c>
      <c r="F23" s="126" t="s">
        <v>254</v>
      </c>
      <c r="G23" s="126" t="s">
        <v>255</v>
      </c>
      <c r="H23" s="126" t="s">
        <v>256</v>
      </c>
      <c r="I23" s="126">
        <v>95343</v>
      </c>
      <c r="J23" s="126" t="s">
        <v>447</v>
      </c>
      <c r="K23" s="126">
        <v>95343</v>
      </c>
      <c r="L23" s="126" t="s">
        <v>308</v>
      </c>
      <c r="M23" s="126" t="s">
        <v>309</v>
      </c>
      <c r="N23" s="126">
        <v>160858</v>
      </c>
      <c r="O23" s="126" t="s">
        <v>475</v>
      </c>
      <c r="P23" s="126">
        <v>215753</v>
      </c>
      <c r="Q23" s="126" t="s">
        <v>476</v>
      </c>
      <c r="R23" s="126" t="s">
        <v>262</v>
      </c>
      <c r="S23" s="126" t="s">
        <v>477</v>
      </c>
      <c r="T23" s="126" t="s">
        <v>477</v>
      </c>
      <c r="U23" s="126" t="s">
        <v>365</v>
      </c>
      <c r="V23" s="126" t="s">
        <v>265</v>
      </c>
      <c r="W23" s="126">
        <v>0</v>
      </c>
      <c r="X23" s="126" t="s">
        <v>266</v>
      </c>
      <c r="Y23" s="126">
        <v>360012142</v>
      </c>
      <c r="Z23" s="126" t="s">
        <v>478</v>
      </c>
      <c r="AA23" s="126" t="s">
        <v>306</v>
      </c>
      <c r="AB23" s="127">
        <v>60000</v>
      </c>
      <c r="AC23" s="126" t="s">
        <v>454</v>
      </c>
      <c r="AD23" s="126">
        <v>24</v>
      </c>
      <c r="AE23" s="126" t="s">
        <v>437</v>
      </c>
      <c r="AF23" s="126" t="s">
        <v>479</v>
      </c>
      <c r="AG23" s="126" t="s">
        <v>480</v>
      </c>
      <c r="AH23" s="126" t="s">
        <v>304</v>
      </c>
      <c r="AI23" s="126" t="s">
        <v>472</v>
      </c>
      <c r="AJ23" s="127">
        <v>3200</v>
      </c>
      <c r="AK23" s="127">
        <v>3200</v>
      </c>
      <c r="AL23" s="126" t="s">
        <v>481</v>
      </c>
      <c r="AM23" s="127">
        <v>7740.01</v>
      </c>
      <c r="AN23" s="127">
        <v>5059.99</v>
      </c>
      <c r="AO23" s="127">
        <v>12800</v>
      </c>
      <c r="AP23" s="127">
        <v>52259.99</v>
      </c>
      <c r="AQ23" s="127">
        <v>12488.01</v>
      </c>
      <c r="AR23" s="127">
        <v>64748</v>
      </c>
      <c r="AS23" s="127">
        <v>1947.19</v>
      </c>
      <c r="AT23" s="127">
        <v>1252.81</v>
      </c>
      <c r="AU23" s="127">
        <v>3200</v>
      </c>
      <c r="AV23" s="126">
        <v>5</v>
      </c>
      <c r="AW23" s="126">
        <v>13</v>
      </c>
      <c r="AX23" s="126" t="s">
        <v>349</v>
      </c>
      <c r="AY23" s="124"/>
      <c r="AZ23" s="94"/>
      <c r="BA23" s="94"/>
      <c r="BB23" s="126" t="s">
        <v>277</v>
      </c>
      <c r="BC23" s="94"/>
      <c r="BD23" s="126"/>
      <c r="BE23" s="127">
        <v>0</v>
      </c>
      <c r="BF23" s="126" t="s">
        <v>477</v>
      </c>
      <c r="BG23" s="126" t="s">
        <v>482</v>
      </c>
      <c r="BH23" s="122" t="s">
        <v>279</v>
      </c>
      <c r="BI23" s="95" t="s">
        <v>99</v>
      </c>
      <c r="BJ23" s="122">
        <v>46191</v>
      </c>
      <c r="BK23" s="94" t="s">
        <v>103</v>
      </c>
      <c r="BL23" s="95" t="s">
        <v>118</v>
      </c>
      <c r="BM23" s="96" t="s">
        <v>180</v>
      </c>
      <c r="BN23" s="94" t="s">
        <v>222</v>
      </c>
      <c r="BO23" s="94"/>
      <c r="BP23" s="42"/>
      <c r="BQ23" s="128" t="s">
        <v>581</v>
      </c>
    </row>
    <row r="24" spans="1:69" x14ac:dyDescent="0.35">
      <c r="A24" s="130">
        <v>20</v>
      </c>
      <c r="B24" s="126" t="s">
        <v>252</v>
      </c>
      <c r="C24" s="126" t="s">
        <v>253</v>
      </c>
      <c r="D24" s="126" t="s">
        <v>254</v>
      </c>
      <c r="E24" s="126" t="s">
        <v>254</v>
      </c>
      <c r="F24" s="126" t="s">
        <v>254</v>
      </c>
      <c r="G24" s="126" t="s">
        <v>255</v>
      </c>
      <c r="H24" s="126" t="s">
        <v>256</v>
      </c>
      <c r="I24" s="126">
        <v>96404</v>
      </c>
      <c r="J24" s="126" t="s">
        <v>483</v>
      </c>
      <c r="K24" s="126">
        <v>96404</v>
      </c>
      <c r="L24" s="126" t="s">
        <v>258</v>
      </c>
      <c r="M24" s="126" t="s">
        <v>259</v>
      </c>
      <c r="N24" s="126">
        <v>389837</v>
      </c>
      <c r="O24" s="126" t="s">
        <v>484</v>
      </c>
      <c r="P24" s="126">
        <v>576251</v>
      </c>
      <c r="Q24" s="126" t="s">
        <v>485</v>
      </c>
      <c r="R24" s="126" t="s">
        <v>262</v>
      </c>
      <c r="S24" s="126" t="s">
        <v>486</v>
      </c>
      <c r="T24" s="126" t="s">
        <v>486</v>
      </c>
      <c r="U24" s="126" t="s">
        <v>264</v>
      </c>
      <c r="V24" s="126" t="s">
        <v>265</v>
      </c>
      <c r="W24" s="126">
        <v>0</v>
      </c>
      <c r="X24" s="126" t="s">
        <v>266</v>
      </c>
      <c r="Y24" s="126">
        <v>355580260</v>
      </c>
      <c r="Z24" s="126" t="s">
        <v>487</v>
      </c>
      <c r="AA24" s="126" t="s">
        <v>488</v>
      </c>
      <c r="AB24" s="127">
        <v>52000</v>
      </c>
      <c r="AC24" s="126" t="s">
        <v>454</v>
      </c>
      <c r="AD24" s="126">
        <v>24</v>
      </c>
      <c r="AE24" s="126" t="s">
        <v>301</v>
      </c>
      <c r="AF24" s="126" t="s">
        <v>489</v>
      </c>
      <c r="AG24" s="126" t="s">
        <v>490</v>
      </c>
      <c r="AH24" s="126" t="s">
        <v>304</v>
      </c>
      <c r="AI24" s="126" t="s">
        <v>491</v>
      </c>
      <c r="AJ24" s="127">
        <v>2780</v>
      </c>
      <c r="AK24" s="127">
        <v>2780</v>
      </c>
      <c r="AL24" s="126" t="s">
        <v>492</v>
      </c>
      <c r="AM24" s="127">
        <v>52000</v>
      </c>
      <c r="AN24" s="127">
        <v>15187</v>
      </c>
      <c r="AO24" s="127">
        <v>67187</v>
      </c>
      <c r="AP24" s="127">
        <v>0</v>
      </c>
      <c r="AQ24" s="127">
        <v>0</v>
      </c>
      <c r="AR24" s="127">
        <v>0</v>
      </c>
      <c r="AS24" s="127">
        <v>0</v>
      </c>
      <c r="AT24" s="127">
        <v>0</v>
      </c>
      <c r="AU24" s="127">
        <v>0</v>
      </c>
      <c r="AV24" s="126">
        <v>27</v>
      </c>
      <c r="AW24" s="126">
        <v>0</v>
      </c>
      <c r="AX24" s="126">
        <v>0</v>
      </c>
      <c r="AY24" s="126"/>
      <c r="AZ24" s="126"/>
      <c r="BA24" s="126"/>
      <c r="BB24" s="126" t="s">
        <v>493</v>
      </c>
      <c r="BC24" s="94"/>
      <c r="BD24" s="124"/>
      <c r="BE24" s="127">
        <v>0</v>
      </c>
      <c r="BF24" s="126" t="s">
        <v>486</v>
      </c>
      <c r="BG24" s="126" t="s">
        <v>494</v>
      </c>
      <c r="BH24" s="122" t="s">
        <v>279</v>
      </c>
      <c r="BI24" s="95" t="s">
        <v>99</v>
      </c>
      <c r="BJ24" s="122">
        <v>46191</v>
      </c>
      <c r="BK24" s="94" t="s">
        <v>102</v>
      </c>
      <c r="BL24" s="95" t="s">
        <v>107</v>
      </c>
      <c r="BM24" s="96" t="s">
        <v>179</v>
      </c>
      <c r="BN24" s="94" t="s">
        <v>220</v>
      </c>
      <c r="BO24" s="94">
        <v>2780</v>
      </c>
      <c r="BP24" s="42" t="s">
        <v>181</v>
      </c>
      <c r="BQ24" s="125" t="s">
        <v>584</v>
      </c>
    </row>
    <row r="25" spans="1:69" hidden="1" x14ac:dyDescent="0.35">
      <c r="A25" s="130">
        <v>21</v>
      </c>
      <c r="B25" s="126" t="s">
        <v>252</v>
      </c>
      <c r="C25" s="126" t="s">
        <v>253</v>
      </c>
      <c r="D25" s="126" t="s">
        <v>254</v>
      </c>
      <c r="E25" s="126" t="s">
        <v>254</v>
      </c>
      <c r="F25" s="126" t="s">
        <v>254</v>
      </c>
      <c r="G25" s="126" t="s">
        <v>255</v>
      </c>
      <c r="H25" s="126" t="s">
        <v>256</v>
      </c>
      <c r="I25" s="126">
        <v>95343</v>
      </c>
      <c r="J25" s="126" t="s">
        <v>447</v>
      </c>
      <c r="K25" s="126">
        <v>95343</v>
      </c>
      <c r="L25" s="126" t="s">
        <v>308</v>
      </c>
      <c r="M25" s="126" t="s">
        <v>309</v>
      </c>
      <c r="N25" s="126">
        <v>171000</v>
      </c>
      <c r="O25" s="126" t="s">
        <v>495</v>
      </c>
      <c r="P25" s="126">
        <v>412750</v>
      </c>
      <c r="Q25" s="126" t="s">
        <v>496</v>
      </c>
      <c r="R25" s="126" t="s">
        <v>262</v>
      </c>
      <c r="S25" s="126" t="s">
        <v>497</v>
      </c>
      <c r="T25" s="126" t="s">
        <v>497</v>
      </c>
      <c r="U25" s="126" t="s">
        <v>264</v>
      </c>
      <c r="V25" s="126" t="s">
        <v>265</v>
      </c>
      <c r="W25" s="126">
        <v>541</v>
      </c>
      <c r="X25" s="126" t="s">
        <v>451</v>
      </c>
      <c r="Y25" s="126">
        <v>351501113</v>
      </c>
      <c r="Z25" s="126" t="s">
        <v>498</v>
      </c>
      <c r="AA25" s="126" t="s">
        <v>499</v>
      </c>
      <c r="AB25" s="127">
        <v>40000</v>
      </c>
      <c r="AC25" s="126" t="s">
        <v>454</v>
      </c>
      <c r="AD25" s="126">
        <v>24</v>
      </c>
      <c r="AE25" s="126" t="s">
        <v>500</v>
      </c>
      <c r="AF25" s="126" t="s">
        <v>501</v>
      </c>
      <c r="AG25" s="126" t="s">
        <v>502</v>
      </c>
      <c r="AH25" s="126" t="s">
        <v>304</v>
      </c>
      <c r="AI25" s="126" t="s">
        <v>503</v>
      </c>
      <c r="AJ25" s="127">
        <v>2150</v>
      </c>
      <c r="AK25" s="127">
        <v>2150</v>
      </c>
      <c r="AL25" s="126" t="s">
        <v>347</v>
      </c>
      <c r="AM25" s="127">
        <v>22638.15</v>
      </c>
      <c r="AN25" s="127">
        <v>9611.85</v>
      </c>
      <c r="AO25" s="127">
        <v>32250</v>
      </c>
      <c r="AP25" s="127">
        <v>17361.849999999999</v>
      </c>
      <c r="AQ25" s="127">
        <v>1851.15</v>
      </c>
      <c r="AR25" s="127">
        <v>19213</v>
      </c>
      <c r="AS25" s="127">
        <v>17361.849999999999</v>
      </c>
      <c r="AT25" s="127">
        <v>1851.15</v>
      </c>
      <c r="AU25" s="127">
        <v>19213</v>
      </c>
      <c r="AV25" s="126">
        <v>38</v>
      </c>
      <c r="AW25" s="126">
        <v>652</v>
      </c>
      <c r="AX25" s="126" t="s">
        <v>504</v>
      </c>
      <c r="AY25" s="126"/>
      <c r="AZ25" s="126"/>
      <c r="BA25" s="126"/>
      <c r="BB25" s="126" t="s">
        <v>277</v>
      </c>
      <c r="BC25" s="94"/>
      <c r="BD25" s="126" t="s">
        <v>459</v>
      </c>
      <c r="BE25" s="127">
        <v>40000</v>
      </c>
      <c r="BF25" s="126" t="s">
        <v>497</v>
      </c>
      <c r="BG25" s="126" t="s">
        <v>505</v>
      </c>
      <c r="BH25" s="122" t="s">
        <v>279</v>
      </c>
      <c r="BI25" s="95" t="s">
        <v>99</v>
      </c>
      <c r="BJ25" s="122">
        <v>46189</v>
      </c>
      <c r="BK25" s="94" t="s">
        <v>103</v>
      </c>
      <c r="BL25" s="95" t="s">
        <v>118</v>
      </c>
      <c r="BM25" s="96" t="s">
        <v>179</v>
      </c>
      <c r="BN25" s="94" t="s">
        <v>221</v>
      </c>
      <c r="BO25" s="94"/>
      <c r="BP25" s="42"/>
      <c r="BQ25" s="128" t="s">
        <v>582</v>
      </c>
    </row>
    <row r="26" spans="1:69" hidden="1" x14ac:dyDescent="0.35">
      <c r="A26" s="130">
        <v>22</v>
      </c>
      <c r="B26" s="126" t="s">
        <v>252</v>
      </c>
      <c r="C26" s="126" t="s">
        <v>253</v>
      </c>
      <c r="D26" s="126" t="s">
        <v>254</v>
      </c>
      <c r="E26" s="126" t="s">
        <v>254</v>
      </c>
      <c r="F26" s="126" t="s">
        <v>254</v>
      </c>
      <c r="G26" s="126" t="s">
        <v>255</v>
      </c>
      <c r="H26" s="126" t="s">
        <v>256</v>
      </c>
      <c r="I26" s="126">
        <v>86891</v>
      </c>
      <c r="J26" s="126" t="s">
        <v>506</v>
      </c>
      <c r="K26" s="126">
        <v>86891</v>
      </c>
      <c r="L26" s="126" t="s">
        <v>258</v>
      </c>
      <c r="M26" s="126" t="s">
        <v>259</v>
      </c>
      <c r="N26" s="126">
        <v>208867</v>
      </c>
      <c r="O26" s="126" t="s">
        <v>507</v>
      </c>
      <c r="P26" s="126">
        <v>276182</v>
      </c>
      <c r="Q26" s="126" t="s">
        <v>508</v>
      </c>
      <c r="R26" s="126" t="s">
        <v>262</v>
      </c>
      <c r="S26" s="126" t="s">
        <v>509</v>
      </c>
      <c r="T26" s="126" t="s">
        <v>509</v>
      </c>
      <c r="U26" s="126" t="s">
        <v>313</v>
      </c>
      <c r="V26" s="126" t="s">
        <v>265</v>
      </c>
      <c r="W26" s="126">
        <v>0</v>
      </c>
      <c r="X26" s="126" t="s">
        <v>510</v>
      </c>
      <c r="Y26" s="126">
        <v>353439182</v>
      </c>
      <c r="Z26" s="126" t="s">
        <v>511</v>
      </c>
      <c r="AA26" s="126" t="s">
        <v>512</v>
      </c>
      <c r="AB26" s="127">
        <v>65000</v>
      </c>
      <c r="AC26" s="126" t="s">
        <v>417</v>
      </c>
      <c r="AD26" s="126">
        <v>24</v>
      </c>
      <c r="AE26" s="126" t="s">
        <v>513</v>
      </c>
      <c r="AF26" s="126" t="s">
        <v>514</v>
      </c>
      <c r="AG26" s="126" t="s">
        <v>515</v>
      </c>
      <c r="AH26" s="126" t="s">
        <v>288</v>
      </c>
      <c r="AI26" s="126" t="s">
        <v>516</v>
      </c>
      <c r="AJ26" s="127">
        <v>3470</v>
      </c>
      <c r="AK26" s="127">
        <v>3470</v>
      </c>
      <c r="AL26" s="126" t="s">
        <v>517</v>
      </c>
      <c r="AM26" s="127">
        <v>1644.66</v>
      </c>
      <c r="AN26" s="127">
        <v>1825.34</v>
      </c>
      <c r="AO26" s="127">
        <v>3470</v>
      </c>
      <c r="AP26" s="127">
        <v>63355.34</v>
      </c>
      <c r="AQ26" s="127">
        <v>17095.66</v>
      </c>
      <c r="AR26" s="127">
        <v>80451</v>
      </c>
      <c r="AS26" s="127">
        <v>63355.34</v>
      </c>
      <c r="AT26" s="127">
        <v>17095.66</v>
      </c>
      <c r="AU26" s="127">
        <v>80451</v>
      </c>
      <c r="AV26" s="126">
        <v>32</v>
      </c>
      <c r="AW26" s="126">
        <v>895</v>
      </c>
      <c r="AX26" s="126" t="s">
        <v>504</v>
      </c>
      <c r="AY26" s="126"/>
      <c r="AZ26" s="126"/>
      <c r="BA26" s="126"/>
      <c r="BB26" s="126" t="s">
        <v>277</v>
      </c>
      <c r="BC26" s="94"/>
      <c r="BD26" s="126"/>
      <c r="BE26" s="127">
        <v>0</v>
      </c>
      <c r="BF26" s="126" t="s">
        <v>509</v>
      </c>
      <c r="BG26" s="126" t="s">
        <v>518</v>
      </c>
      <c r="BH26" s="122" t="s">
        <v>279</v>
      </c>
      <c r="BI26" s="95" t="s">
        <v>99</v>
      </c>
      <c r="BJ26" s="122">
        <v>46189</v>
      </c>
      <c r="BK26" s="94" t="s">
        <v>103</v>
      </c>
      <c r="BL26" s="95" t="s">
        <v>108</v>
      </c>
      <c r="BM26" s="96" t="s">
        <v>179</v>
      </c>
      <c r="BN26" s="94" t="s">
        <v>221</v>
      </c>
      <c r="BO26" s="94"/>
      <c r="BP26" s="42"/>
      <c r="BQ26" s="128" t="s">
        <v>582</v>
      </c>
    </row>
    <row r="27" spans="1:69" hidden="1" x14ac:dyDescent="0.35">
      <c r="A27" s="130">
        <v>23</v>
      </c>
      <c r="B27" s="126" t="s">
        <v>252</v>
      </c>
      <c r="C27" s="126" t="s">
        <v>253</v>
      </c>
      <c r="D27" s="126" t="s">
        <v>254</v>
      </c>
      <c r="E27" s="126" t="s">
        <v>254</v>
      </c>
      <c r="F27" s="126" t="s">
        <v>254</v>
      </c>
      <c r="G27" s="126" t="s">
        <v>255</v>
      </c>
      <c r="H27" s="126" t="s">
        <v>256</v>
      </c>
      <c r="I27" s="126">
        <v>122453</v>
      </c>
      <c r="J27" s="126" t="s">
        <v>519</v>
      </c>
      <c r="K27" s="126">
        <v>122453</v>
      </c>
      <c r="L27" s="126" t="s">
        <v>520</v>
      </c>
      <c r="M27" s="126" t="s">
        <v>521</v>
      </c>
      <c r="N27" s="126">
        <v>206505</v>
      </c>
      <c r="O27" s="126" t="s">
        <v>522</v>
      </c>
      <c r="P27" s="126">
        <v>273171</v>
      </c>
      <c r="Q27" s="126" t="s">
        <v>523</v>
      </c>
      <c r="R27" s="126" t="s">
        <v>524</v>
      </c>
      <c r="S27" s="126" t="s">
        <v>525</v>
      </c>
      <c r="T27" s="126" t="s">
        <v>525</v>
      </c>
      <c r="U27" s="126" t="s">
        <v>264</v>
      </c>
      <c r="V27" s="126" t="s">
        <v>265</v>
      </c>
      <c r="W27" s="126">
        <v>0</v>
      </c>
      <c r="X27" s="126" t="s">
        <v>266</v>
      </c>
      <c r="Y27" s="126">
        <v>355088484</v>
      </c>
      <c r="Z27" s="126" t="s">
        <v>526</v>
      </c>
      <c r="AA27" s="126" t="s">
        <v>527</v>
      </c>
      <c r="AB27" s="127">
        <v>40000</v>
      </c>
      <c r="AC27" s="126" t="s">
        <v>269</v>
      </c>
      <c r="AD27" s="126">
        <v>18</v>
      </c>
      <c r="AE27" s="126" t="s">
        <v>528</v>
      </c>
      <c r="AF27" s="126" t="s">
        <v>318</v>
      </c>
      <c r="AG27" s="126" t="s">
        <v>529</v>
      </c>
      <c r="AH27" s="126" t="s">
        <v>273</v>
      </c>
      <c r="AI27" s="126" t="s">
        <v>530</v>
      </c>
      <c r="AJ27" s="127">
        <v>2690</v>
      </c>
      <c r="AK27" s="127">
        <v>2690</v>
      </c>
      <c r="AL27" s="126" t="s">
        <v>531</v>
      </c>
      <c r="AM27" s="127">
        <v>23293.54</v>
      </c>
      <c r="AN27" s="127">
        <v>7296.46</v>
      </c>
      <c r="AO27" s="127">
        <v>30590</v>
      </c>
      <c r="AP27" s="127">
        <v>16706.46</v>
      </c>
      <c r="AQ27" s="127">
        <v>1083.54</v>
      </c>
      <c r="AR27" s="127">
        <v>17790</v>
      </c>
      <c r="AS27" s="127">
        <v>16706.46</v>
      </c>
      <c r="AT27" s="127">
        <v>1083.54</v>
      </c>
      <c r="AU27" s="127">
        <v>17790</v>
      </c>
      <c r="AV27" s="126">
        <v>29</v>
      </c>
      <c r="AW27" s="126">
        <v>497</v>
      </c>
      <c r="AX27" s="126" t="s">
        <v>504</v>
      </c>
      <c r="AY27" s="126"/>
      <c r="AZ27" s="126"/>
      <c r="BA27" s="126"/>
      <c r="BB27" s="126" t="s">
        <v>277</v>
      </c>
      <c r="BC27" s="94"/>
      <c r="BD27" s="126" t="s">
        <v>532</v>
      </c>
      <c r="BE27" s="127">
        <v>40000</v>
      </c>
      <c r="BF27" s="126" t="s">
        <v>525</v>
      </c>
      <c r="BG27" s="126" t="s">
        <v>533</v>
      </c>
      <c r="BH27" s="122" t="s">
        <v>279</v>
      </c>
      <c r="BI27" s="95" t="s">
        <v>99</v>
      </c>
      <c r="BJ27" s="122">
        <v>46189</v>
      </c>
      <c r="BK27" s="94" t="s">
        <v>102</v>
      </c>
      <c r="BL27" s="95" t="s">
        <v>107</v>
      </c>
      <c r="BM27" s="96" t="s">
        <v>180</v>
      </c>
      <c r="BN27" s="94" t="s">
        <v>222</v>
      </c>
      <c r="BO27" s="94"/>
      <c r="BP27" s="42"/>
      <c r="BQ27" s="125" t="s">
        <v>580</v>
      </c>
    </row>
    <row r="28" spans="1:69" hidden="1" x14ac:dyDescent="0.35">
      <c r="A28" s="130">
        <v>24</v>
      </c>
      <c r="B28" s="126" t="s">
        <v>252</v>
      </c>
      <c r="C28" s="126" t="s">
        <v>253</v>
      </c>
      <c r="D28" s="126" t="s">
        <v>254</v>
      </c>
      <c r="E28" s="126" t="s">
        <v>254</v>
      </c>
      <c r="F28" s="126" t="s">
        <v>254</v>
      </c>
      <c r="G28" s="126" t="s">
        <v>255</v>
      </c>
      <c r="H28" s="126" t="s">
        <v>256</v>
      </c>
      <c r="I28" s="126">
        <v>86792</v>
      </c>
      <c r="J28" s="126" t="s">
        <v>412</v>
      </c>
      <c r="K28" s="126">
        <v>86792</v>
      </c>
      <c r="L28" s="126" t="s">
        <v>258</v>
      </c>
      <c r="M28" s="126" t="s">
        <v>259</v>
      </c>
      <c r="N28" s="126">
        <v>148417</v>
      </c>
      <c r="O28" s="126" t="s">
        <v>413</v>
      </c>
      <c r="P28" s="126">
        <v>200299</v>
      </c>
      <c r="Q28" s="126" t="s">
        <v>414</v>
      </c>
      <c r="R28" s="126" t="s">
        <v>524</v>
      </c>
      <c r="S28" s="126" t="s">
        <v>534</v>
      </c>
      <c r="T28" s="126" t="s">
        <v>534</v>
      </c>
      <c r="U28" s="126" t="s">
        <v>264</v>
      </c>
      <c r="V28" s="126" t="s">
        <v>265</v>
      </c>
      <c r="W28" s="126">
        <v>0</v>
      </c>
      <c r="X28" s="126" t="s">
        <v>451</v>
      </c>
      <c r="Y28" s="126">
        <v>355652188</v>
      </c>
      <c r="Z28" s="126" t="s">
        <v>535</v>
      </c>
      <c r="AA28" s="126" t="s">
        <v>536</v>
      </c>
      <c r="AB28" s="127">
        <v>30000</v>
      </c>
      <c r="AC28" s="126" t="s">
        <v>417</v>
      </c>
      <c r="AD28" s="126">
        <v>18</v>
      </c>
      <c r="AE28" s="126" t="s">
        <v>528</v>
      </c>
      <c r="AF28" s="126" t="s">
        <v>537</v>
      </c>
      <c r="AG28" s="126" t="s">
        <v>419</v>
      </c>
      <c r="AH28" s="126" t="s">
        <v>288</v>
      </c>
      <c r="AI28" s="126" t="s">
        <v>538</v>
      </c>
      <c r="AJ28" s="127">
        <v>2020</v>
      </c>
      <c r="AK28" s="127">
        <v>2020</v>
      </c>
      <c r="AL28" s="126" t="s">
        <v>539</v>
      </c>
      <c r="AM28" s="127">
        <v>16954.52</v>
      </c>
      <c r="AN28" s="127">
        <v>5265.48</v>
      </c>
      <c r="AO28" s="127">
        <v>22220</v>
      </c>
      <c r="AP28" s="127">
        <v>13045.48</v>
      </c>
      <c r="AQ28" s="127">
        <v>1083.52</v>
      </c>
      <c r="AR28" s="127">
        <v>14129</v>
      </c>
      <c r="AS28" s="127">
        <v>13045.48</v>
      </c>
      <c r="AT28" s="127">
        <v>1083.52</v>
      </c>
      <c r="AU28" s="127">
        <v>14129</v>
      </c>
      <c r="AV28" s="126">
        <v>28</v>
      </c>
      <c r="AW28" s="126">
        <v>468</v>
      </c>
      <c r="AX28" s="126" t="s">
        <v>504</v>
      </c>
      <c r="AY28" s="126"/>
      <c r="AZ28" s="126"/>
      <c r="BA28" s="126"/>
      <c r="BB28" s="126" t="s">
        <v>277</v>
      </c>
      <c r="BC28" s="94"/>
      <c r="BD28" s="126" t="s">
        <v>532</v>
      </c>
      <c r="BE28" s="127">
        <v>30000</v>
      </c>
      <c r="BF28" s="126" t="s">
        <v>534</v>
      </c>
      <c r="BG28" s="126" t="s">
        <v>540</v>
      </c>
      <c r="BH28" s="122" t="s">
        <v>279</v>
      </c>
      <c r="BI28" s="95" t="s">
        <v>99</v>
      </c>
      <c r="BJ28" s="122">
        <v>46188</v>
      </c>
      <c r="BK28" s="94" t="s">
        <v>106</v>
      </c>
      <c r="BL28" s="95" t="s">
        <v>118</v>
      </c>
      <c r="BM28" s="96" t="s">
        <v>179</v>
      </c>
      <c r="BN28" s="94" t="s">
        <v>221</v>
      </c>
      <c r="BO28" s="94"/>
      <c r="BP28" s="42"/>
      <c r="BQ28" s="125" t="s">
        <v>582</v>
      </c>
    </row>
    <row r="29" spans="1:69" hidden="1" x14ac:dyDescent="0.35">
      <c r="A29" s="130">
        <v>25</v>
      </c>
      <c r="B29" s="126" t="s">
        <v>252</v>
      </c>
      <c r="C29" s="126" t="s">
        <v>253</v>
      </c>
      <c r="D29" s="126" t="s">
        <v>254</v>
      </c>
      <c r="E29" s="126" t="s">
        <v>254</v>
      </c>
      <c r="F29" s="126" t="s">
        <v>254</v>
      </c>
      <c r="G29" s="126" t="s">
        <v>255</v>
      </c>
      <c r="H29" s="126" t="s">
        <v>256</v>
      </c>
      <c r="I29" s="126">
        <v>87383</v>
      </c>
      <c r="J29" s="126" t="s">
        <v>257</v>
      </c>
      <c r="K29" s="126">
        <v>87383</v>
      </c>
      <c r="L29" s="126" t="s">
        <v>258</v>
      </c>
      <c r="M29" s="126" t="s">
        <v>259</v>
      </c>
      <c r="N29" s="126">
        <v>295701</v>
      </c>
      <c r="O29" s="126" t="s">
        <v>541</v>
      </c>
      <c r="P29" s="126">
        <v>393637</v>
      </c>
      <c r="Q29" s="126" t="s">
        <v>542</v>
      </c>
      <c r="R29" s="126" t="s">
        <v>262</v>
      </c>
      <c r="S29" s="126" t="s">
        <v>543</v>
      </c>
      <c r="T29" s="126" t="s">
        <v>543</v>
      </c>
      <c r="U29" s="126" t="s">
        <v>365</v>
      </c>
      <c r="V29" s="126" t="s">
        <v>265</v>
      </c>
      <c r="W29" s="126">
        <v>0</v>
      </c>
      <c r="X29" s="126" t="s">
        <v>544</v>
      </c>
      <c r="Y29" s="126">
        <v>357357756</v>
      </c>
      <c r="Z29" s="126" t="s">
        <v>545</v>
      </c>
      <c r="AA29" s="126" t="s">
        <v>378</v>
      </c>
      <c r="AB29" s="127">
        <v>65000</v>
      </c>
      <c r="AC29" s="126" t="s">
        <v>269</v>
      </c>
      <c r="AD29" s="126">
        <v>24</v>
      </c>
      <c r="AE29" s="126" t="s">
        <v>437</v>
      </c>
      <c r="AF29" s="126" t="s">
        <v>546</v>
      </c>
      <c r="AG29" s="126" t="s">
        <v>547</v>
      </c>
      <c r="AH29" s="126" t="s">
        <v>304</v>
      </c>
      <c r="AI29" s="126" t="s">
        <v>274</v>
      </c>
      <c r="AJ29" s="127">
        <v>3470</v>
      </c>
      <c r="AK29" s="127">
        <v>3470</v>
      </c>
      <c r="AL29" s="126" t="s">
        <v>548</v>
      </c>
      <c r="AM29" s="127">
        <v>28536.21</v>
      </c>
      <c r="AN29" s="127">
        <v>13113.79</v>
      </c>
      <c r="AO29" s="127">
        <v>41650</v>
      </c>
      <c r="AP29" s="127">
        <v>36463.79</v>
      </c>
      <c r="AQ29" s="127">
        <v>5145.21</v>
      </c>
      <c r="AR29" s="127">
        <v>41609</v>
      </c>
      <c r="AS29" s="127">
        <v>36463.79</v>
      </c>
      <c r="AT29" s="127">
        <v>5145.21</v>
      </c>
      <c r="AU29" s="127">
        <v>41609</v>
      </c>
      <c r="AV29" s="126">
        <v>25</v>
      </c>
      <c r="AW29" s="126">
        <v>350</v>
      </c>
      <c r="AX29" s="126" t="s">
        <v>504</v>
      </c>
      <c r="AY29" s="126"/>
      <c r="AZ29" s="126"/>
      <c r="BA29" s="126"/>
      <c r="BB29" s="126" t="s">
        <v>493</v>
      </c>
      <c r="BC29" s="94"/>
      <c r="BD29" s="126"/>
      <c r="BE29" s="127">
        <v>0</v>
      </c>
      <c r="BF29" s="126" t="s">
        <v>543</v>
      </c>
      <c r="BG29" s="126" t="s">
        <v>549</v>
      </c>
      <c r="BH29" s="122" t="s">
        <v>279</v>
      </c>
      <c r="BI29" s="95" t="s">
        <v>99</v>
      </c>
      <c r="BJ29" s="122">
        <v>46188</v>
      </c>
      <c r="BK29" s="94" t="s">
        <v>103</v>
      </c>
      <c r="BL29" s="95" t="s">
        <v>108</v>
      </c>
      <c r="BM29" s="96" t="s">
        <v>180</v>
      </c>
      <c r="BN29" s="94" t="s">
        <v>222</v>
      </c>
      <c r="BO29" s="94"/>
      <c r="BP29" s="42"/>
      <c r="BQ29" s="128" t="s">
        <v>581</v>
      </c>
    </row>
    <row r="30" spans="1:69" hidden="1" x14ac:dyDescent="0.35">
      <c r="A30" s="130">
        <v>26</v>
      </c>
      <c r="B30" s="126" t="s">
        <v>252</v>
      </c>
      <c r="C30" s="126" t="s">
        <v>253</v>
      </c>
      <c r="D30" s="126" t="s">
        <v>254</v>
      </c>
      <c r="E30" s="126" t="s">
        <v>254</v>
      </c>
      <c r="F30" s="126" t="s">
        <v>254</v>
      </c>
      <c r="G30" s="126" t="s">
        <v>255</v>
      </c>
      <c r="H30" s="126" t="s">
        <v>256</v>
      </c>
      <c r="I30" s="126">
        <v>86891</v>
      </c>
      <c r="J30" s="126" t="s">
        <v>506</v>
      </c>
      <c r="K30" s="126">
        <v>86891</v>
      </c>
      <c r="L30" s="126" t="s">
        <v>258</v>
      </c>
      <c r="M30" s="126" t="s">
        <v>259</v>
      </c>
      <c r="N30" s="126">
        <v>169830</v>
      </c>
      <c r="O30" s="126" t="s">
        <v>550</v>
      </c>
      <c r="P30" s="126">
        <v>229374</v>
      </c>
      <c r="Q30" s="126" t="s">
        <v>551</v>
      </c>
      <c r="R30" s="126" t="s">
        <v>262</v>
      </c>
      <c r="S30" s="126" t="s">
        <v>552</v>
      </c>
      <c r="T30" s="126" t="s">
        <v>552</v>
      </c>
      <c r="U30" s="126" t="s">
        <v>264</v>
      </c>
      <c r="V30" s="126" t="s">
        <v>265</v>
      </c>
      <c r="W30" s="126">
        <v>0</v>
      </c>
      <c r="X30" s="126" t="s">
        <v>553</v>
      </c>
      <c r="Y30" s="126">
        <v>357560168</v>
      </c>
      <c r="Z30" s="126" t="s">
        <v>554</v>
      </c>
      <c r="AA30" s="126" t="s">
        <v>333</v>
      </c>
      <c r="AB30" s="127">
        <v>80000</v>
      </c>
      <c r="AC30" s="126" t="s">
        <v>300</v>
      </c>
      <c r="AD30" s="126">
        <v>24</v>
      </c>
      <c r="AE30" s="126" t="s">
        <v>380</v>
      </c>
      <c r="AF30" s="126" t="s">
        <v>555</v>
      </c>
      <c r="AG30" s="126" t="s">
        <v>556</v>
      </c>
      <c r="AH30" s="126" t="s">
        <v>557</v>
      </c>
      <c r="AI30" s="126" t="s">
        <v>558</v>
      </c>
      <c r="AJ30" s="127">
        <v>4230</v>
      </c>
      <c r="AK30" s="127">
        <v>4230</v>
      </c>
      <c r="AL30" s="126" t="s">
        <v>559</v>
      </c>
      <c r="AM30" s="127">
        <v>75562.12</v>
      </c>
      <c r="AN30" s="127">
        <v>21727.88</v>
      </c>
      <c r="AO30" s="127">
        <v>97290</v>
      </c>
      <c r="AP30" s="127">
        <v>4437.88</v>
      </c>
      <c r="AQ30" s="127">
        <v>82.12</v>
      </c>
      <c r="AR30" s="127">
        <v>4520</v>
      </c>
      <c r="AS30" s="127">
        <v>0</v>
      </c>
      <c r="AT30" s="127">
        <v>0</v>
      </c>
      <c r="AU30" s="127">
        <v>0</v>
      </c>
      <c r="AV30" s="126">
        <v>26</v>
      </c>
      <c r="AW30" s="126">
        <v>0</v>
      </c>
      <c r="AX30" s="126" t="s">
        <v>560</v>
      </c>
      <c r="AY30" s="126"/>
      <c r="AZ30" s="126"/>
      <c r="BA30" s="126"/>
      <c r="BB30" s="126" t="s">
        <v>493</v>
      </c>
      <c r="BC30" s="94"/>
      <c r="BD30" s="126"/>
      <c r="BE30" s="127">
        <v>0</v>
      </c>
      <c r="BF30" s="126" t="s">
        <v>552</v>
      </c>
      <c r="BG30" s="126" t="s">
        <v>561</v>
      </c>
      <c r="BH30" s="122" t="s">
        <v>279</v>
      </c>
      <c r="BI30" s="95" t="s">
        <v>99</v>
      </c>
      <c r="BJ30" s="122">
        <v>46188</v>
      </c>
      <c r="BK30" s="94" t="s">
        <v>102</v>
      </c>
      <c r="BL30" s="95" t="s">
        <v>107</v>
      </c>
      <c r="BM30" s="96" t="s">
        <v>179</v>
      </c>
      <c r="BN30" s="94" t="s">
        <v>221</v>
      </c>
      <c r="BO30" s="94"/>
      <c r="BP30" s="42"/>
      <c r="BQ30" s="125" t="s">
        <v>583</v>
      </c>
    </row>
    <row r="31" spans="1:69" hidden="1" x14ac:dyDescent="0.35">
      <c r="A31" s="130">
        <v>27</v>
      </c>
      <c r="B31" s="126" t="s">
        <v>252</v>
      </c>
      <c r="C31" s="126" t="s">
        <v>253</v>
      </c>
      <c r="D31" s="126" t="s">
        <v>254</v>
      </c>
      <c r="E31" s="126" t="s">
        <v>254</v>
      </c>
      <c r="F31" s="126" t="s">
        <v>254</v>
      </c>
      <c r="G31" s="126" t="s">
        <v>255</v>
      </c>
      <c r="H31" s="126" t="s">
        <v>256</v>
      </c>
      <c r="I31" s="126">
        <v>86792</v>
      </c>
      <c r="J31" s="126" t="s">
        <v>412</v>
      </c>
      <c r="K31" s="126">
        <v>86792</v>
      </c>
      <c r="L31" s="126" t="s">
        <v>258</v>
      </c>
      <c r="M31" s="126" t="s">
        <v>259</v>
      </c>
      <c r="N31" s="126">
        <v>145326</v>
      </c>
      <c r="O31" s="126" t="s">
        <v>562</v>
      </c>
      <c r="P31" s="126">
        <v>196285</v>
      </c>
      <c r="Q31" s="126" t="s">
        <v>563</v>
      </c>
      <c r="R31" s="126" t="s">
        <v>262</v>
      </c>
      <c r="S31" s="126" t="s">
        <v>564</v>
      </c>
      <c r="T31" s="126" t="s">
        <v>564</v>
      </c>
      <c r="U31" s="126" t="s">
        <v>264</v>
      </c>
      <c r="V31" s="126" t="s">
        <v>265</v>
      </c>
      <c r="W31" s="126">
        <v>0</v>
      </c>
      <c r="X31" s="126" t="s">
        <v>266</v>
      </c>
      <c r="Y31" s="126">
        <v>357935319</v>
      </c>
      <c r="Z31" s="126" t="s">
        <v>565</v>
      </c>
      <c r="AA31" s="126" t="s">
        <v>566</v>
      </c>
      <c r="AB31" s="127">
        <v>80000</v>
      </c>
      <c r="AC31" s="126" t="s">
        <v>417</v>
      </c>
      <c r="AD31" s="126">
        <v>24</v>
      </c>
      <c r="AE31" s="126" t="s">
        <v>389</v>
      </c>
      <c r="AF31" s="126" t="s">
        <v>567</v>
      </c>
      <c r="AG31" s="126" t="s">
        <v>419</v>
      </c>
      <c r="AH31" s="126" t="s">
        <v>288</v>
      </c>
      <c r="AI31" s="126" t="s">
        <v>568</v>
      </c>
      <c r="AJ31" s="127">
        <v>4270</v>
      </c>
      <c r="AK31" s="127">
        <v>4270</v>
      </c>
      <c r="AL31" s="126" t="s">
        <v>569</v>
      </c>
      <c r="AM31" s="127">
        <v>71734.22</v>
      </c>
      <c r="AN31" s="127">
        <v>22205.78</v>
      </c>
      <c r="AO31" s="127">
        <v>93940</v>
      </c>
      <c r="AP31" s="127">
        <v>8265.7800000000007</v>
      </c>
      <c r="AQ31" s="127">
        <v>258.22000000000003</v>
      </c>
      <c r="AR31" s="127">
        <v>8524</v>
      </c>
      <c r="AS31" s="127">
        <v>0</v>
      </c>
      <c r="AT31" s="127">
        <v>0</v>
      </c>
      <c r="AU31" s="127">
        <v>0</v>
      </c>
      <c r="AV31" s="126">
        <v>23</v>
      </c>
      <c r="AW31" s="126">
        <v>0</v>
      </c>
      <c r="AX31" s="126" t="s">
        <v>560</v>
      </c>
      <c r="AY31" s="126"/>
      <c r="AZ31" s="126"/>
      <c r="BA31" s="126"/>
      <c r="BB31" s="126" t="s">
        <v>277</v>
      </c>
      <c r="BC31" s="94"/>
      <c r="BD31" s="126"/>
      <c r="BE31" s="127">
        <v>0</v>
      </c>
      <c r="BF31" s="126" t="s">
        <v>564</v>
      </c>
      <c r="BG31" s="126" t="s">
        <v>570</v>
      </c>
      <c r="BH31" s="122" t="s">
        <v>279</v>
      </c>
      <c r="BI31" s="95" t="s">
        <v>99</v>
      </c>
      <c r="BJ31" s="122">
        <v>46189</v>
      </c>
      <c r="BK31" s="94" t="s">
        <v>102</v>
      </c>
      <c r="BL31" s="95" t="s">
        <v>107</v>
      </c>
      <c r="BM31" s="96" t="s">
        <v>179</v>
      </c>
      <c r="BN31" s="94" t="s">
        <v>221</v>
      </c>
      <c r="BO31" s="94"/>
      <c r="BP31" s="42"/>
      <c r="BQ31" s="125" t="s">
        <v>583</v>
      </c>
    </row>
    <row r="32" spans="1:69" hidden="1" x14ac:dyDescent="0.35">
      <c r="A32" s="130">
        <v>28</v>
      </c>
      <c r="B32" s="126" t="s">
        <v>252</v>
      </c>
      <c r="C32" s="126" t="s">
        <v>253</v>
      </c>
      <c r="D32" s="126" t="s">
        <v>254</v>
      </c>
      <c r="E32" s="126" t="s">
        <v>254</v>
      </c>
      <c r="F32" s="126" t="s">
        <v>254</v>
      </c>
      <c r="G32" s="126" t="s">
        <v>255</v>
      </c>
      <c r="H32" s="126" t="s">
        <v>256</v>
      </c>
      <c r="I32" s="126">
        <v>86792</v>
      </c>
      <c r="J32" s="126" t="s">
        <v>412</v>
      </c>
      <c r="K32" s="126">
        <v>86792</v>
      </c>
      <c r="L32" s="126" t="s">
        <v>258</v>
      </c>
      <c r="M32" s="126" t="s">
        <v>259</v>
      </c>
      <c r="N32" s="126">
        <v>171487</v>
      </c>
      <c r="O32" s="126" t="s">
        <v>571</v>
      </c>
      <c r="P32" s="126">
        <v>230415</v>
      </c>
      <c r="Q32" s="126" t="s">
        <v>572</v>
      </c>
      <c r="R32" s="126" t="s">
        <v>262</v>
      </c>
      <c r="S32" s="126" t="s">
        <v>573</v>
      </c>
      <c r="T32" s="126" t="s">
        <v>573</v>
      </c>
      <c r="U32" s="126" t="s">
        <v>264</v>
      </c>
      <c r="V32" s="126" t="s">
        <v>265</v>
      </c>
      <c r="W32" s="126">
        <v>0</v>
      </c>
      <c r="X32" s="126" t="s">
        <v>266</v>
      </c>
      <c r="Y32" s="126">
        <v>358453266</v>
      </c>
      <c r="Z32" s="126" t="s">
        <v>574</v>
      </c>
      <c r="AA32" s="126" t="s">
        <v>409</v>
      </c>
      <c r="AB32" s="127">
        <v>65000</v>
      </c>
      <c r="AC32" s="126" t="s">
        <v>417</v>
      </c>
      <c r="AD32" s="126">
        <v>24</v>
      </c>
      <c r="AE32" s="126" t="s">
        <v>437</v>
      </c>
      <c r="AF32" s="126" t="s">
        <v>575</v>
      </c>
      <c r="AG32" s="126" t="s">
        <v>576</v>
      </c>
      <c r="AH32" s="126" t="s">
        <v>304</v>
      </c>
      <c r="AI32" s="126" t="s">
        <v>577</v>
      </c>
      <c r="AJ32" s="127">
        <v>3460</v>
      </c>
      <c r="AK32" s="127">
        <v>3460</v>
      </c>
      <c r="AL32" s="126" t="s">
        <v>578</v>
      </c>
      <c r="AM32" s="127">
        <v>31031.8</v>
      </c>
      <c r="AN32" s="127">
        <v>13948.2</v>
      </c>
      <c r="AO32" s="127">
        <v>44980</v>
      </c>
      <c r="AP32" s="127">
        <v>33968.199999999997</v>
      </c>
      <c r="AQ32" s="127">
        <v>4324.8</v>
      </c>
      <c r="AR32" s="127">
        <v>38293</v>
      </c>
      <c r="AS32" s="127">
        <v>20607.3</v>
      </c>
      <c r="AT32" s="127">
        <v>3612.7</v>
      </c>
      <c r="AU32" s="127">
        <v>24220</v>
      </c>
      <c r="AV32" s="126">
        <v>21</v>
      </c>
      <c r="AW32" s="126">
        <v>197</v>
      </c>
      <c r="AX32" s="126" t="s">
        <v>504</v>
      </c>
      <c r="AY32" s="126"/>
      <c r="AZ32" s="126"/>
      <c r="BA32" s="126"/>
      <c r="BB32" s="126" t="s">
        <v>277</v>
      </c>
      <c r="BC32" s="126"/>
      <c r="BD32" s="126"/>
      <c r="BE32" s="127">
        <v>0</v>
      </c>
      <c r="BF32" s="126" t="s">
        <v>573</v>
      </c>
      <c r="BG32" s="126" t="s">
        <v>579</v>
      </c>
      <c r="BH32" s="122" t="s">
        <v>279</v>
      </c>
      <c r="BI32" s="95" t="s">
        <v>99</v>
      </c>
      <c r="BJ32" s="122">
        <v>46189</v>
      </c>
      <c r="BK32" s="94" t="s">
        <v>102</v>
      </c>
      <c r="BL32" s="95" t="s">
        <v>107</v>
      </c>
      <c r="BM32" s="96" t="s">
        <v>179</v>
      </c>
      <c r="BN32" s="94" t="s">
        <v>221</v>
      </c>
      <c r="BO32" s="94"/>
      <c r="BP32" s="42"/>
      <c r="BQ32" s="125" t="s">
        <v>583</v>
      </c>
    </row>
  </sheetData>
  <sheetProtection autoFilter="0"/>
  <autoFilter ref="A4:BQ32" xr:uid="{0739AAAC-89A0-4907-B1C9-C9A11AC67F15}">
    <filterColumn colId="67">
      <customFilters>
        <customFilter operator="notEqual" val=" "/>
      </customFilters>
    </filterColumn>
  </autoFilter>
  <conditionalFormatting sqref="S5:S32">
    <cfRule type="duplicateValues" dxfId="0" priority="1"/>
  </conditionalFormatting>
  <dataValidations count="6">
    <dataValidation type="custom" allowBlank="1" showInputMessage="1" showErrorMessage="1" error="Enter Valid Date" sqref="BJ5:BJ32" xr:uid="{35B2AABC-2FCB-4E70-A444-93C43474D1A7}">
      <formula1>ISNUMBER(BJ5) * (BJ5&gt;=DATE(2023,10,1)) * (BJ5&lt;=DATE(2031,12,31)) * (INT(BJ5)=BJ5)</formula1>
    </dataValidation>
    <dataValidation type="list" allowBlank="1" showInputMessage="1" showErrorMessage="1" sqref="BL5:BL32" xr:uid="{4EE32B7A-3DBF-4648-9169-196FBAA43B82}">
      <formula1>IF(AND($BI5=vv,$BK5=A),JJ,      IF(AND($BI5=vv,$BK5=B),ab,      IF(AND($BI5=vv,$BK5=EE),OB,      IF(AND($BI5=vv,$BK5=DD),OB,      IF(AND($BI5=vv,$BK5=FF),BOB,      IF($BI5=tcs,SSS,zz))))))</formula1>
    </dataValidation>
    <dataValidation type="custom" allowBlank="1" showInputMessage="1" showErrorMessage="1" error="Enter Valid Mobile Number_x000a_" sqref="BG5:BG31" xr:uid="{1DA48B41-E14D-42E8-89F1-5E6D1CE927CB}">
      <formula1>AND(ISNUMBER(BG5),LEN(BG5)=10,NOT(ISERROR(VALUE(BG5))))</formula1>
    </dataValidation>
    <dataValidation type="list" allowBlank="1" showInputMessage="1" showErrorMessage="1" sqref="BP5:BP32" xr:uid="{38B842B0-B5B4-4791-B3D9-C0326665C33F}">
      <formula1>"Loan Card,Digital Payment,Cash Receipt,Borrower Written Statement,Deliquent Staff Written Statement,Center Meeting Register,Hand Written Receipt"</formula1>
    </dataValidation>
    <dataValidation type="list" allowBlank="1" showInputMessage="1" showErrorMessage="1" sqref="BM5:BM32" xr:uid="{360E6609-4AF1-42BB-8C4C-7DF9B8DF6715}">
      <formula1>IF($BI5=MMM,MMM,LC)</formula1>
    </dataValidation>
    <dataValidation type="list" allowBlank="1" showInputMessage="1" showErrorMessage="1" sqref="BN5:BN32" xr:uid="{8EF08D65-DE5B-49F2-8024-0FC8ED9A029B}">
      <formula1>IF(OR($BI5=vv, $BI5=tcs), YNN, NA)</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BI5:BI32</xm:sqref>
        </x14:dataValidation>
        <x14:dataValidation type="list" allowBlank="1" showInputMessage="1" showErrorMessage="1" xr:uid="{8C4989A0-12F0-42B8-9C9A-F4C03FD59526}">
          <x14:formula1>
            <xm:f>IF($BI5="Visited",'Backup sheet'!$D$2:$D$6,'Backup sheet'!$D$7)</xm:f>
          </x14:formula1>
          <xm:sqref>BK5:BK32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2026-07-16T06:36:09Z</dcterms:modified>
</cp:coreProperties>
</file>