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08FDF351-AF7A-419A-91A7-E4D0221B21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<sst xmlns="http://schemas.openxmlformats.org/spreadsheetml/2006/main" count="389" uniqueCount="305">
  <si>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</si>
  <si>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</si>
  <si>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</si>
  <si>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</si>
  <si>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</si>
  <si>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</si>
  <si>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</si>
  <si>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</si>
  <si>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</si>
  <si>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</si>
  <si>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</si>
  <si>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</si>
  <si>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</si>
  <si>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</si>
  <si>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</si>
  <si>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</si>
  <si>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</si>
  <si>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</si>
  <si>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</si>
  <si>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</si>
  <si>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</si>
  <si>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</si>
  <si>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</si>
  <si>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</si>
  <si>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</si>
  <si>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</si>
  <si>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</si>
  <si>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</si>
  <si>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</si>
  <si>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</si>
  <si>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</si>
  <si>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</si>
  <si>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</si>
  <si>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</si>
  <si>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</si>
  <si>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</si>
  <si>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</si>
  <si>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</si>
  <si>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</si>
  <si>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</si>
  <si>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</si>
  <si>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</si>
  <si>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</si>
  <si>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</si>
  <si>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</si>
  <si>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</si>
  <si>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</si>
  <si>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</si>
  <si>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</si>
  <si>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</si>
  <si>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</si>
  <si>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</si>
  <si>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</si>
  <si>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</si>
  <si>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</si>
  <si>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</si>
  <si>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</si>
  <si>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</si>
  <si>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</si>
  <si>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</si>
  <si>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</si>
  <si>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</si>
  <si>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</si>
  <si>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</si>
  <si>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</si>
  <si>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</si>
  <si>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</si>
  <si>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</si>
  <si>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</si>
  <si>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</si>
  <si>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</si>
  <si>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</si>
  <si>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</si>
  <si>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</si>
  <si>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</si>
  <si>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</si>
  <si>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</si>
  <si>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</si>
  <si>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</si>
  <si>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</si>
  <si>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</si>
  <si>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</si>
  <si>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</si>
  <si>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</si>
  <si>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</si>
  <si>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</si>
  <si>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</si>
  <si>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</si>
  <si>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</si>
  <si>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</si>
  <si>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</si>
  <si>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</si>
  <si>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</si>
  <si>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</si>
  <si>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</si>
  <si>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</si>
  <si>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</si>
  <si>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</si>
  <si>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</si>
  <si>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</si>
  <si>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</si>
  <si>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</si>
  <si>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</si>
  <si>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</si>
  <si>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</si>
  <si>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</si>
  <si>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</si>
  <si>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</si>
  <si>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</si>
  <si>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</si>
  <si>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</si>
  <si>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</si>
  <si>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</si>
  <si>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</si>
  <si>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</si>
  <si>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</si>
  <si>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</si>
  <si>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</si>
  <si>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</si>
  <si>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</si>
  <si>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</si>
  <si>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</si>
  <si>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</si>
  <si>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</si>
  <si>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</si>
  <si>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</si>
  <si>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</si>
  <si>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</si>
  <si>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</si>
  <si>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</si>
  <si>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</si>
  <si>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</si>
  <si>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</si>
  <si>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</si>
  <si>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</si>
  <si>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</si>
  <si>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</si>
  <si>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</si>
  <si>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</si>
  <si>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</si>
  <si>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</si>
  <si>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</si>
  <si>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</si>
  <si>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</si>
  <si>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</si>
  <si>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</si>
  <si>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</si>
  <si>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</si>
  <si>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</si>
  <si>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</si>
  <si>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</si>
  <si>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</si>
  <si>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</si>
  <si>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</si>
  <si>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</si>
  <si>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</si>
  <si>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</si>
  <si>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</si>
  <si>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</si>
  <si>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</si>
  <si>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</si>
  <si>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</si>
  <si>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</si>
  <si>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</si>
  <si>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</si>
  <si>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</si>
  <si>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</si>
  <si>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</si>
  <si>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</si>
  <si>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</si>
  <si>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</si>
  <si>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</si>
  <si>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</si>
  <si>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</si>
  <si>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</si>
  <si>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</si>
  <si>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</si>
  <si>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</si>
  <si>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</si>
  <si>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</si>
  <si>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</si>
  <si>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</si>
  <si>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</si>
  <si>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</si>
  <si>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</si>
  <si>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</si>
  <si>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</si>
  <si>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</si>
  <si>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</si>
  <si>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</si>
  <si>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</si>
  <si>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</si>
  <si>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</si>
  <si>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</si>
  <si>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</si>
  <si>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</si>
  <si>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</si>
  <si>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</si>
  <si>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</si>
  <si>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</si>
  <si>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</si>
  <si>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</si>
  <si>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</si>
  <si>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</si>
  <si>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</si>
  <si>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</si>
  <si>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</si>
  <si>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</si>
  <si>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</si>
  <si>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</si>
  <si>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</si>
  <si>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</si>
  <si>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</si>
  <si>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</si>
  <si>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</si>
  <si>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</si>
  <si>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</si>
  <si>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</si>
  <si>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</si>
  <si>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</si>
  <si>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</si>
  <si>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</si>
  <si>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</si>
  <si>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</si>
  <si>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</si>
  <si>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</si>
  <si>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</si>
  <si>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</si>
  <si>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</si>
  <si>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</si>
  <si>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</si>
  <si>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</si>
  <si>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</si>
  <si>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</si>
  <si>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</si>
  <si>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</si>
  <si>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</si>
  <si>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</si>
  <si>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</si>
  <si>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</si>
  <si>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</si>
  <si>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</si>
  <si>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</si>
  <si>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</si>
  <si>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</si>
  <si>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</si>
  <si>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</si>
  <si>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</si>
  <si>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</si>
  <si>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</si>
  <si>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</si>
  <si>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BH3940</t>
  </si>
  <si>
    <t>Amba 2</t>
  </si>
  <si>
    <t>Dhabkala</t>
  </si>
  <si>
    <t>SF0084701</t>
  </si>
  <si>
    <t>Sujeet Kumar</t>
  </si>
  <si>
    <t>728984</t>
  </si>
  <si>
    <t>1230162</t>
  </si>
  <si>
    <t>Unnati</t>
  </si>
  <si>
    <t>SID951376108062</t>
  </si>
  <si>
    <t>SC</t>
  </si>
  <si>
    <t>HINDU</t>
  </si>
  <si>
    <t>Agriculture &amp; Farming</t>
  </si>
  <si>
    <t>BEBI VISHWKARMA</t>
  </si>
  <si>
    <t>25-May-2024</t>
  </si>
  <si>
    <t>03</t>
  </si>
  <si>
    <t>IL-1</t>
  </si>
  <si>
    <t>03-Jul-2024</t>
  </si>
  <si>
    <t>Open</t>
  </si>
  <si>
    <t>Anug Kumar/SF0097354</t>
  </si>
  <si>
    <t>Pre-close amount Rs. 38500/- collected by LO Rajkant Kumar/SF0058560 but He was not updated in FIMO. Note - Employee has death.</t>
  </si>
  <si>
    <t>Barahra</t>
  </si>
  <si>
    <t>SF0080354</t>
  </si>
  <si>
    <t>Madhusudan  Kumar</t>
  </si>
  <si>
    <t>Chetana</t>
  </si>
  <si>
    <t>SID951375064718</t>
  </si>
  <si>
    <t>GAYATRI DEVI</t>
  </si>
  <si>
    <t>Pre-close amount Rs. 63000/- collected by LO Rajkant Kumar/SF0058560 on 30-12-2022 but loan not closed in Fimo and 17 EMI was posted in Fimo from feb 2023 to June 2024 by LO Rajkant Kumar.(Employee has deadth)</t>
  </si>
  <si>
    <t>FN25-26-00571</t>
  </si>
  <si>
    <t>Rajkant Kumar</t>
  </si>
  <si>
    <t>SF0058560</t>
  </si>
  <si>
    <t>Loan Officer</t>
  </si>
  <si>
    <t>349865729</t>
  </si>
  <si>
    <t>10:45AM</t>
  </si>
  <si>
    <t>Anug Kumar</t>
  </si>
  <si>
    <t>SF0097354</t>
  </si>
  <si>
    <t>Robin Kumar</t>
  </si>
  <si>
    <t>SF0077287</t>
  </si>
  <si>
    <t>BQM</t>
  </si>
  <si>
    <t>Dual Staff</t>
  </si>
  <si>
    <t>G-2</t>
  </si>
  <si>
    <t>Branch Quality Manager</t>
  </si>
  <si>
    <t>Available &amp; Updated</t>
  </si>
  <si>
    <t>G-1</t>
  </si>
  <si>
    <t>Shrawan Kumar</t>
  </si>
  <si>
    <t>SF0081142</t>
  </si>
  <si>
    <t>FIR Not Filled</t>
  </si>
  <si>
    <t>CSS</t>
  </si>
  <si>
    <t>Absconding</t>
  </si>
  <si>
    <t>Completed-Report Submitted</t>
  </si>
  <si>
    <t>As per complaint raised by the borrower to css post verification it is onserved that LO Raj Kant kumar/SF0058560 collected Rs. 101500 pre-closure amount from the 02 borrowers but same was not accounted in the FIMO.</t>
  </si>
  <si>
    <t>Ashok Kumar Verma/SF0088125</t>
  </si>
  <si>
    <t>Akash Kumar/SF0031337</t>
  </si>
  <si>
    <t>Ravi Kumar Ranjan/SF0072744</t>
  </si>
  <si>
    <t>Saketnath Thaku/SF0062081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</si>
</sst>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BH3940</v>
      </c>
      <c r="D5" s="63" t="str">
        <f>IF('Physical Cash at Safe'!D28="Yes", 'Physical Cash at Safe'!B4, 'Borrower Wise Details'!C5)</f>
        <v>Amba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45777</v>
      </c>
      <c r="H5" s="107" t="s">
        <v>297</v>
      </c>
      <c r="I5" s="61">
        <v>45790</v>
      </c>
      <c r="J5" s="74" t="str">
        <f>IF('Physical Cash at Safe'!D28="Yes",'Physical Cash at Safe'!E28,IF('Borrower Wise Details'!D5&lt;&gt;"",'Borrower Wise Details'!D5,""))</f>
        <v>FN25-26-00571</v>
      </c>
      <c r="K5" s="81">
        <v>1</v>
      </c>
      <c r="L5" s="82">
        <v>38500</v>
      </c>
      <c r="M5" s="82">
        <v>0</v>
      </c>
      <c r="N5" s="82" t="s">
        <v>301</v>
      </c>
      <c r="O5" s="82" t="s">
        <v>302</v>
      </c>
      <c r="P5" s="82" t="s">
        <v>303</v>
      </c>
      <c r="Q5" s="82" t="s">
        <v>304</v>
      </c>
      <c r="R5" s="75" t="str">
        <f>IF('Physical Cash at Safe'!$D$28="Yes", 'Physical Cash at Safe'!$A$28, IF('Borrower Wise Details'!F5&lt;&gt;"", 'Borrower Wise Details'!F5, ""))</f>
        <v>Rajkant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SF0058560</v>
      </c>
      <c r="U5" s="77" t="s">
        <v>298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45793</v>
      </c>
      <c r="AA5" s="61">
        <v>45793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60351</v>
      </c>
      <c r="AE5" s="126">
        <f>IF(AND(AC5="", AD5=""), "", IF(AD5="", AC5, AC5 - IF(ISNUMBER(AD5), AD5, 0)))</f>
        <v>41149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45793</v>
      </c>
      <c r="AH5" s="70" t="s">
        <v>300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BH3940</v>
      </c>
      <c r="C5" s="50" t="str">
        <f>IF('Fraud Investigation Report'!D5="", "", 'Fraud Investigation Report'!D5)</f>
        <v>Amba 2</v>
      </c>
      <c r="D5" s="68" t="str">
        <f>IF(OR('Fraud Investigation Report'!R5="", 'Fraud Investigation Report'!R5=0), "", 'Fraud Investigation Report'!R5)</f>
        <v>Rajkant Kumar</v>
      </c>
      <c r="E5" s="68" t="str">
        <f>IF(OR('Fraud Investigation Report'!T5="", 'Fraud Investigation Report'!T5=0), "", 'Fraud Investigation Report'!T5)</f>
        <v>SF0058560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101500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101500</v>
      </c>
      <c r="O5" s="69">
        <f>IF('Fraud Investigation Report'!AD5="", "", 'Fraud Investigation Report'!AD5)</f>
        <v>60351</v>
      </c>
      <c r="P5" s="126">
        <f>IF(AND(N5="", O5=""), "", IF(O5="", N5, N5 - IF(ISNUMBER(O5), O5, 0)))</f>
        <v>41149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45793</v>
      </c>
      <c r="C6" s="18">
        <v>45792</v>
      </c>
      <c r="D6" s="18">
        <v>45793</v>
      </c>
      <c r="E6" s="19" t="s">
        <v>283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115</v>
      </c>
      <c r="C11" s="23">
        <f>B11*A11</f>
        <v>57500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22</v>
      </c>
      <c r="C12" s="23">
        <f>B12*A12</f>
        <v>4400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18</v>
      </c>
      <c r="C13" s="23">
        <f t="shared" ref="C13:C17" si="1">B13*A13</f>
        <v>1800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64260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64200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64200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2">
        <f>(C19+C21)-(E20+E21)-E19</f>
        <v>60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284</v>
      </c>
      <c r="B28" s="41" t="s">
        <v>285</v>
      </c>
      <c r="C28" s="43" t="s">
        <v>286</v>
      </c>
      <c r="D28" s="43" t="s">
        <v>287</v>
      </c>
      <c r="E28" s="79" t="s">
        <v>288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289</v>
      </c>
      <c r="C32" s="37" t="s">
        <v>82</v>
      </c>
      <c r="D32" s="137" t="s">
        <v>292</v>
      </c>
      <c r="E32" s="138"/>
    </row>
    <row r="33" spans="1:5" ht="18" customHeight="1" x14ac:dyDescent="0.3">
      <c r="A33" s="37" t="s">
        <v>83</v>
      </c>
      <c r="B33" s="106" t="s">
        <v>290</v>
      </c>
      <c r="C33" s="39" t="s">
        <v>84</v>
      </c>
      <c r="D33" s="131" t="s">
        <v>293</v>
      </c>
      <c r="E33" s="132"/>
    </row>
    <row r="34" spans="1:5" ht="27.6" x14ac:dyDescent="0.3">
      <c r="A34" s="39" t="s">
        <v>220</v>
      </c>
      <c r="B34" s="38" t="s">
        <v>286</v>
      </c>
      <c r="C34" s="39" t="s">
        <v>221</v>
      </c>
      <c r="D34" s="133" t="s">
        <v>294</v>
      </c>
      <c r="E34" s="134"/>
    </row>
    <row r="35" spans="1:5" ht="27.6" x14ac:dyDescent="0.3">
      <c r="A35" s="39" t="s">
        <v>222</v>
      </c>
      <c r="B35" s="38" t="s">
        <v>287</v>
      </c>
      <c r="C35" s="39" t="s">
        <v>224</v>
      </c>
      <c r="D35" s="133" t="s">
        <v>295</v>
      </c>
      <c r="E35" s="134"/>
    </row>
    <row r="36" spans="1:5" ht="25.5" customHeight="1" x14ac:dyDescent="0.3">
      <c r="A36" s="39" t="s">
        <v>223</v>
      </c>
      <c r="B36" s="38" t="s">
        <v>291</v>
      </c>
      <c r="C36" s="39" t="s">
        <v>225</v>
      </c>
      <c r="D36" s="135" t="s">
        <v>281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O5" activePane="bottomRight" state="frozen"/>
      <selection pane="topRight" activeCell="K1" sqref="K1"/>
      <selection pane="bottomLeft" activeCell="A5" sqref="A5"/>
      <selection pane="bottomRight" activeCell="O6" sqref="O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BH3940</v>
      </c>
      <c r="C5" s="119" t="str">
        <f>IF('Loan Outstanding Report'!$H$5="", "", 'Loan Outstanding Report'!$H$5)</f>
        <v>Amba 2</v>
      </c>
      <c r="D5" s="41" t="s">
        <v>278</v>
      </c>
      <c r="E5" s="65">
        <v>45793</v>
      </c>
      <c r="F5" s="38" t="s">
        <v>279</v>
      </c>
      <c r="G5" s="49" t="s">
        <v>280</v>
      </c>
      <c r="H5" s="49" t="s">
        <v>281</v>
      </c>
      <c r="I5" s="120" t="s">
        <v>256</v>
      </c>
      <c r="J5" s="120" t="s">
        <v>259</v>
      </c>
      <c r="K5" s="120" t="s">
        <v>263</v>
      </c>
      <c r="L5" s="11">
        <v>356941403</v>
      </c>
      <c r="M5" s="65" t="s">
        <v>264</v>
      </c>
      <c r="N5" s="124">
        <v>40000</v>
      </c>
      <c r="O5" s="124">
        <v>2690</v>
      </c>
      <c r="P5" s="121" t="s">
        <v>140</v>
      </c>
      <c r="Q5" s="80">
        <v>45441</v>
      </c>
      <c r="R5" s="124">
        <v>38500</v>
      </c>
      <c r="S5" s="124">
        <v>0</v>
      </c>
      <c r="T5" s="124">
        <v>0</v>
      </c>
      <c r="U5" s="125">
        <f t="shared" ref="U5" si="0">IF(AND(ISBLANK(R5),ISBLANK(S5),ISBLANK(T5)),"",R5-(S5+T5))</f>
        <v>38500</v>
      </c>
      <c r="V5" s="117" t="s">
        <v>202</v>
      </c>
      <c r="W5" s="122" t="s">
        <v>270</v>
      </c>
    </row>
    <row r="6" spans="1:23" ht="25.05" customHeight="1" x14ac:dyDescent="0.3">
      <c r="A6" s="64">
        <v>2</v>
      </c>
      <c r="B6" s="60" t="str">
        <f>IF(J6&lt;&gt;"", $B$5, "")</f>
        <v>BH3940</v>
      </c>
      <c r="C6" s="119" t="str">
        <f>IF(J6&lt;&gt;"", $C$5, "")</f>
        <v>Amba 2</v>
      </c>
      <c r="D6" s="41" t="s">
        <v>278</v>
      </c>
      <c r="E6" s="65">
        <v>45788</v>
      </c>
      <c r="F6" s="38" t="s">
        <v>279</v>
      </c>
      <c r="G6" s="49" t="s">
        <v>280</v>
      </c>
      <c r="H6" s="49" t="s">
        <v>281</v>
      </c>
      <c r="I6" s="120">
        <v>623561</v>
      </c>
      <c r="J6" s="120" t="s">
        <v>275</v>
      </c>
      <c r="K6" s="120" t="s">
        <v>276</v>
      </c>
      <c r="L6" s="11" t="s">
        <v>282</v>
      </c>
      <c r="M6" s="65">
        <v>44918</v>
      </c>
      <c r="N6" s="124">
        <v>65959</v>
      </c>
      <c r="O6" s="124">
        <v>3550</v>
      </c>
      <c r="P6" s="121" t="s">
        <v>140</v>
      </c>
      <c r="Q6" s="80">
        <v>44925</v>
      </c>
      <c r="R6" s="124">
        <v>63000</v>
      </c>
      <c r="S6" s="124">
        <v>60351</v>
      </c>
      <c r="T6" s="124">
        <v>0</v>
      </c>
      <c r="U6" s="125">
        <f t="shared" ref="U6:U69" si="1">IF(AND(ISBLANK(R6),ISBLANK(S6),ISBLANK(T6)),"",R6-(S6+T6))</f>
        <v>2649</v>
      </c>
      <c r="V6" s="117" t="s">
        <v>203</v>
      </c>
      <c r="W6" s="122" t="s">
        <v>277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D5" activePane="bottomRight" state="frozen"/>
      <selection pane="topRight" activeCell="Q1" sqref="Q1"/>
      <selection pane="bottomLeft" activeCell="A5" sqref="A5"/>
      <selection pane="bottomRight" activeCell="BD5" sqref="BD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18255</v>
      </c>
      <c r="J5" s="38" t="s">
        <v>253</v>
      </c>
      <c r="K5" s="84" t="s">
        <v>253</v>
      </c>
      <c r="L5" s="84" t="s">
        <v>254</v>
      </c>
      <c r="M5" s="38" t="s">
        <v>255</v>
      </c>
      <c r="N5" s="84">
        <v>26112</v>
      </c>
      <c r="O5" s="84" t="s">
        <v>256</v>
      </c>
      <c r="P5" s="84">
        <v>41770</v>
      </c>
      <c r="Q5" s="38" t="s">
        <v>257</v>
      </c>
      <c r="R5" s="38" t="s">
        <v>258</v>
      </c>
      <c r="S5" s="84" t="s">
        <v>259</v>
      </c>
      <c r="T5" s="84"/>
      <c r="U5" s="84" t="s">
        <v>260</v>
      </c>
      <c r="V5" s="84" t="s">
        <v>261</v>
      </c>
      <c r="W5" s="84">
        <v>0</v>
      </c>
      <c r="X5" s="38" t="s">
        <v>262</v>
      </c>
      <c r="Y5" s="84">
        <v>356941403</v>
      </c>
      <c r="Z5" s="38" t="s">
        <v>263</v>
      </c>
      <c r="AA5" s="108" t="s">
        <v>264</v>
      </c>
      <c r="AB5" s="84">
        <v>40000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>
        <v>2690</v>
      </c>
      <c r="AH5" s="84">
        <v>2690</v>
      </c>
      <c r="AI5" s="108" t="s">
        <v>246</v>
      </c>
      <c r="AJ5" s="84">
        <v>0</v>
      </c>
      <c r="AK5" s="84">
        <v>0</v>
      </c>
      <c r="AL5" s="108">
        <v>0</v>
      </c>
      <c r="AM5" s="84">
        <v>40000</v>
      </c>
      <c r="AN5" s="112">
        <v>8733</v>
      </c>
      <c r="AO5" s="112">
        <v>48733</v>
      </c>
      <c r="AP5" s="112">
        <v>22386.11</v>
      </c>
      <c r="AQ5" s="112">
        <v>7203.89</v>
      </c>
      <c r="AR5" s="112">
        <v>29590</v>
      </c>
      <c r="AS5" s="112">
        <v>11</v>
      </c>
      <c r="AT5" s="112"/>
      <c r="AU5" s="112"/>
      <c r="AV5" s="84"/>
      <c r="AW5" s="84"/>
      <c r="AX5" s="84"/>
      <c r="AY5" s="108" t="s">
        <v>268</v>
      </c>
      <c r="AZ5" s="84"/>
      <c r="BA5" s="84"/>
      <c r="BB5" s="84" t="s">
        <v>268</v>
      </c>
      <c r="BC5" s="84">
        <v>45793</v>
      </c>
      <c r="BD5" s="108"/>
      <c r="BE5" s="84"/>
      <c r="BF5" s="38"/>
      <c r="BG5" s="84"/>
      <c r="BH5" s="114" t="s">
        <v>269</v>
      </c>
      <c r="BI5" s="38" t="s">
        <v>110</v>
      </c>
      <c r="BJ5" s="85">
        <v>45793</v>
      </c>
      <c r="BK5" s="84"/>
      <c r="BL5" s="38" t="s">
        <v>199</v>
      </c>
      <c r="BM5" s="115" t="s">
        <v>119</v>
      </c>
      <c r="BN5" s="116" t="s">
        <v>199</v>
      </c>
      <c r="BO5" s="84" t="s">
        <v>244</v>
      </c>
      <c r="BP5" s="84">
        <v>38500</v>
      </c>
      <c r="BQ5" s="117" t="s">
        <v>201</v>
      </c>
      <c r="BR5" s="118" t="s">
        <v>270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18101</v>
      </c>
      <c r="J6" s="38" t="s">
        <v>271</v>
      </c>
      <c r="K6" s="84" t="s">
        <v>271</v>
      </c>
      <c r="L6" s="84" t="s">
        <v>272</v>
      </c>
      <c r="M6" s="38" t="s">
        <v>273</v>
      </c>
      <c r="N6" s="84">
        <v>25770</v>
      </c>
      <c r="O6" s="84">
        <v>623561</v>
      </c>
      <c r="P6" s="84">
        <v>41382</v>
      </c>
      <c r="Q6" s="38">
        <v>1099970</v>
      </c>
      <c r="R6" s="38" t="s">
        <v>274</v>
      </c>
      <c r="S6" s="84" t="s">
        <v>275</v>
      </c>
      <c r="T6" s="84"/>
      <c r="U6" s="84" t="s">
        <v>260</v>
      </c>
      <c r="V6" s="84" t="s">
        <v>261</v>
      </c>
      <c r="W6" s="84">
        <v>541</v>
      </c>
      <c r="X6" s="38" t="s">
        <v>262</v>
      </c>
      <c r="Y6" s="84">
        <v>349865729</v>
      </c>
      <c r="Z6" s="38" t="s">
        <v>276</v>
      </c>
      <c r="AA6" s="108">
        <v>44918</v>
      </c>
      <c r="AB6" s="84">
        <v>65959</v>
      </c>
      <c r="AC6" s="108">
        <v>5</v>
      </c>
      <c r="AD6" s="84">
        <v>24</v>
      </c>
      <c r="AE6" s="84">
        <v>3</v>
      </c>
      <c r="AF6" s="84">
        <v>44962</v>
      </c>
      <c r="AG6" s="108">
        <v>3551</v>
      </c>
      <c r="AH6" s="84">
        <v>3550</v>
      </c>
      <c r="AI6" s="108">
        <v>45455</v>
      </c>
      <c r="AJ6" s="84">
        <v>43063.92</v>
      </c>
      <c r="AK6" s="84">
        <v>17287.080000000002</v>
      </c>
      <c r="AL6" s="108">
        <v>60351</v>
      </c>
      <c r="AM6" s="84">
        <v>22895.08</v>
      </c>
      <c r="AN6" s="112">
        <v>1954.92</v>
      </c>
      <c r="AO6" s="112">
        <v>24850</v>
      </c>
      <c r="AP6" s="112">
        <v>22895.08</v>
      </c>
      <c r="AQ6" s="112">
        <v>1954.92</v>
      </c>
      <c r="AR6" s="112">
        <v>24850</v>
      </c>
      <c r="AS6" s="112">
        <v>28</v>
      </c>
      <c r="AT6" s="112"/>
      <c r="AU6" s="112"/>
      <c r="AV6" s="84"/>
      <c r="AW6" s="84"/>
      <c r="AX6" s="84"/>
      <c r="AY6" s="108" t="s">
        <v>268</v>
      </c>
      <c r="AZ6" s="84"/>
      <c r="BA6" s="84"/>
      <c r="BB6" s="84" t="s">
        <v>268</v>
      </c>
      <c r="BC6" s="84">
        <v>45793</v>
      </c>
      <c r="BD6" s="108"/>
      <c r="BE6" s="84"/>
      <c r="BF6" s="38"/>
      <c r="BG6" s="84"/>
      <c r="BH6" s="114" t="s">
        <v>269</v>
      </c>
      <c r="BI6" s="38" t="s">
        <v>110</v>
      </c>
      <c r="BJ6" s="85">
        <v>45793</v>
      </c>
      <c r="BK6" s="84"/>
      <c r="BL6" s="38" t="s">
        <v>199</v>
      </c>
      <c r="BM6" s="115" t="s">
        <v>119</v>
      </c>
      <c r="BN6" s="116" t="s">
        <v>199</v>
      </c>
      <c r="BO6" s="84" t="s">
        <v>244</v>
      </c>
      <c r="BP6" s="84">
        <v>63000</v>
      </c>
      <c r="BQ6" s="117" t="s">
        <v>202</v>
      </c>
      <c r="BR6" s="118" t="s">
        <v>277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2025-07-16T08:51:19Z</dcterms:modified>
</cp:coreProperties>
</file>