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4-7-26/FN26-27-00227/"/>
    </mc:Choice>
  </mc:AlternateContent>
  <xr:revisionPtr revIDLastSave="411" documentId="13_ncr:1_{9E2100A7-F0ED-4CB9-9C71-FA59EADABC97}" xr6:coauthVersionLast="47" xr6:coauthVersionMax="47" xr10:uidLastSave="{4430C974-01C4-4209-924F-5948BA3565AC}"/>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Report'!$A$4:$BQ$23</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<sst xmlns="http://schemas.openxmlformats.org/spreadsheetml/2006/main" count="1034" uniqueCount="479">
  <si>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</si>
  <si>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</si>
  <si>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</si>
  <si>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</si>
  <si>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</si>
  <si>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</si>
  <si>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</si>
  <si>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</si>
  <si>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</si>
  <si>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</si>
  <si>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</si>
  <si>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</si>
  <si>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</si>
  <si>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</si>
  <si>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</si>
  <si>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</si>
  <si>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</si>
  <si>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</si>
  <si>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</si>
  <si>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</si>
  <si>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</si>
  <si>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</si>
  <si>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</si>
  <si>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</si>
  <si>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</si>
  <si>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</si>
  <si>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</si>
  <si>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</si>
  <si>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</si>
  <si>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</si>
  <si>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</si>
  <si>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</si>
  <si>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</si>
  <si>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</si>
  <si>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</si>
  <si>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</si>
  <si>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</si>
  <si>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</si>
  <si>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</si>
  <si>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</si>
  <si>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</si>
  <si>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</si>
  <si>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</si>
  <si>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</si>
  <si>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</si>
  <si>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</si>
  <si>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</si>
  <si>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</si>
  <si>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</si>
  <si>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</si>
  <si>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</si>
  <si>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</si>
  <si>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</si>
  <si>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</si>
  <si>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</si>
  <si>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</si>
  <si>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</si>
  <si>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</si>
  <si>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</si>
  <si>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</si>
  <si>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</si>
  <si>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</si>
  <si>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</si>
  <si>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</si>
  <si>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</si>
  <si>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</si>
  <si>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</si>
  <si>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</si>
  <si>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</si>
  <si>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</si>
  <si>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</si>
  <si>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</si>
  <si>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</si>
  <si>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</si>
  <si>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</si>
  <si>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</si>
  <si>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</si>
  <si>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</si>
  <si>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</si>
  <si>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</si>
  <si>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</si>
  <si>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</si>
  <si>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</si>
  <si>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</si>
  <si>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</si>
  <si>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</si>
  <si>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</si>
  <si>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</si>
  <si>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</si>
  <si>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</si>
  <si>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</si>
  <si>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</si>
  <si>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</si>
  <si>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</si>
  <si>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</si>
  <si>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</si>
  <si>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</si>
  <si>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</si>
  <si>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</si>
  <si>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</si>
  <si>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</si>
  <si>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</si>
  <si>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</si>
  <si>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</si>
  <si>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</si>
  <si>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</si>
  <si>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</si>
  <si>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</si>
  <si>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</si>
  <si>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</si>
  <si>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</si>
  <si>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</si>
  <si>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</si>
  <si>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</si>
  <si>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</si>
  <si>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</si>
  <si>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</si>
  <si>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</si>
  <si>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</si>
  <si>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</si>
  <si>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</si>
  <si>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</si>
  <si>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</si>
  <si>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</si>
  <si>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</si>
  <si>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</si>
  <si>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</si>
  <si>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</si>
  <si>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</si>
  <si>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</si>
  <si>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</si>
  <si>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</si>
  <si>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</si>
  <si>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</si>
  <si>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</si>
  <si>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</si>
  <si>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</si>
  <si>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</si>
  <si>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</si>
  <si>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</si>
  <si>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</si>
  <si>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</si>
  <si>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</si>
  <si>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</si>
  <si>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</si>
  <si>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</si>
  <si>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</si>
  <si>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</si>
  <si>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</si>
  <si>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</si>
  <si>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</si>
  <si>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</si>
  <si>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</si>
  <si>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</si>
  <si>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</si>
  <si>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</si>
  <si>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</si>
  <si>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</si>
  <si>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</si>
  <si>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</si>
  <si>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</si>
  <si>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</si>
  <si>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</si>
  <si>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</si>
  <si>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</si>
  <si>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</si>
  <si>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</si>
  <si>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</si>
  <si>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</si>
  <si>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</si>
  <si>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</si>
  <si>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</si>
  <si>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</si>
  <si>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</si>
  <si>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</si>
  <si>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</si>
  <si>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</si>
  <si>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</si>
  <si>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</si>
  <si>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</si>
  <si>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</si>
  <si>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</si>
  <si>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</si>
  <si>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</si>
  <si>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</si>
  <si>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</si>
  <si>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</si>
  <si>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</si>
  <si>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</si>
  <si>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</si>
  <si>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</si>
  <si>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</si>
  <si>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</si>
  <si>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</si>
  <si>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</si>
  <si>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</si>
  <si>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</si>
  <si>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</si>
  <si>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</si>
  <si>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</si>
  <si>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</si>
  <si>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</si>
  <si>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</si>
  <si>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</si>
  <si>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</si>
  <si>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</si>
  <si>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</si>
  <si>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</si>
  <si>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</si>
  <si>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</si>
  <si>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</si>
  <si>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</si>
  <si>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</si>
  <si>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</si>
  <si>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</si>
  <si>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</si>
  <si>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</si>
  <si>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</si>
  <si>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</si>
  <si>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</si>
  <si>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</si>
  <si>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</si>
  <si>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</si>
  <si>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</si>
  <si>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</si>
  <si>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</si>
  <si>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</si>
  <si>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</si>
  <si>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</si>
  <si>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</si>
  <si>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</si>
  <si>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</si>
  <si>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</si>
  <si>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</si>
  <si>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</si>
  <si>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</si>
  <si>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</si>
  <si>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</si>
  <si>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</si>
  <si>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</si>
  <si>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</si>
  <si>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</si>
  <si>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</si>
  <si>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</si>
  <si>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</si>
  <si>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</si>
  <si>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</si>
  <si>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</si>
  <si>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</si>
  <si>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</si>
  <si>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21-May-2026</t>
  </si>
  <si>
    <t>To Date : 21-May-2026</t>
  </si>
  <si>
    <t>Reporting Time : Thursday, May 21, 2026 5:30 PM</t>
  </si>
  <si>
    <t>West</t>
  </si>
  <si>
    <t>Madhya Pradesh 2</t>
  </si>
  <si>
    <t>Katni</t>
  </si>
  <si>
    <t>MPGL1407</t>
  </si>
  <si>
    <t>Sleemanabad(Bahoriband)</t>
  </si>
  <si>
    <t>Saraswahi</t>
  </si>
  <si>
    <t>SF0103322</t>
  </si>
  <si>
    <t xml:space="preserve">Rajkumar </t>
  </si>
  <si>
    <t>362383</t>
  </si>
  <si>
    <t>133403</t>
  </si>
  <si>
    <t>Chetana</t>
  </si>
  <si>
    <t>CID140701460</t>
  </si>
  <si>
    <t>ST</t>
  </si>
  <si>
    <t>HINDU</t>
  </si>
  <si>
    <t>Fisheries</t>
  </si>
  <si>
    <t>362384</t>
  </si>
  <si>
    <t>SARASWATI MATA 2 362384 G1</t>
  </si>
  <si>
    <t>CID951376210520</t>
  </si>
  <si>
    <t>SC</t>
  </si>
  <si>
    <t>Agriculture &amp; Farming</t>
  </si>
  <si>
    <t>Dharwara</t>
  </si>
  <si>
    <t>Dharwara C1</t>
  </si>
  <si>
    <t>Dharwara C1 Sangeeta1</t>
  </si>
  <si>
    <t>SSF4997403</t>
  </si>
  <si>
    <t>Radha C1 G2</t>
  </si>
  <si>
    <t>SSF3299476</t>
  </si>
  <si>
    <t>Animal Husbandry &amp; Poultry</t>
  </si>
  <si>
    <t>SARASWATI MATA</t>
  </si>
  <si>
    <t>SSF3690678</t>
  </si>
  <si>
    <t>501555</t>
  </si>
  <si>
    <t>CHANDANI</t>
  </si>
  <si>
    <t>SID951375917701</t>
  </si>
  <si>
    <t>EBC</t>
  </si>
  <si>
    <t>Saree Business</t>
  </si>
  <si>
    <t>CID951376210537</t>
  </si>
  <si>
    <t>Dharwara C1 Bandana1</t>
  </si>
  <si>
    <t>SSF3278920</t>
  </si>
  <si>
    <t>62491</t>
  </si>
  <si>
    <t>740390</t>
  </si>
  <si>
    <t>CID140706121</t>
  </si>
  <si>
    <t>470026-1</t>
  </si>
  <si>
    <t>PARAS</t>
  </si>
  <si>
    <t>SID951375626786</t>
  </si>
  <si>
    <t>Consumer Durable</t>
  </si>
  <si>
    <t>Mobile</t>
  </si>
  <si>
    <t>470090</t>
  </si>
  <si>
    <t>Navya</t>
  </si>
  <si>
    <t>SSF4271138</t>
  </si>
  <si>
    <t>SUHAG BAI YADAV</t>
  </si>
  <si>
    <t>RAJKUMARI YADAV</t>
  </si>
  <si>
    <t>VIMLA BAI KOL</t>
  </si>
  <si>
    <t xml:space="preserve">NAINA </t>
  </si>
  <si>
    <t>KUSUM BAI MEHARA</t>
  </si>
  <si>
    <t>ANEETA BAI</t>
  </si>
  <si>
    <t>KALLU BAI BASOR</t>
  </si>
  <si>
    <t>BANDNA</t>
  </si>
  <si>
    <t>ANITA KOL</t>
  </si>
  <si>
    <t>SHIV BAI KOL</t>
  </si>
  <si>
    <t>KALPNA KOL</t>
  </si>
  <si>
    <t>14-Mar-2024</t>
  </si>
  <si>
    <t>05</t>
  </si>
  <si>
    <t>10</t>
  </si>
  <si>
    <t>12.88 Yrs</t>
  </si>
  <si>
    <t>08 Aug 2021</t>
  </si>
  <si>
    <t>&gt; 10 Years</t>
  </si>
  <si>
    <t>09-Apr-2024</t>
  </si>
  <si>
    <t>22-Jul-2025</t>
  </si>
  <si>
    <t>Open</t>
  </si>
  <si>
    <t>16-Nov-2023</t>
  </si>
  <si>
    <t>2</t>
  </si>
  <si>
    <t>4.56 Yrs</t>
  </si>
  <si>
    <t>18 Oct 2021</t>
  </si>
  <si>
    <t>&gt; 4 to 6 Years</t>
  </si>
  <si>
    <t>03-Jan-2024</t>
  </si>
  <si>
    <t>20-Jun-2025</t>
  </si>
  <si>
    <t>03-Dec-2023</t>
  </si>
  <si>
    <t>06</t>
  </si>
  <si>
    <t>1</t>
  </si>
  <si>
    <t>2.47 Yrs</t>
  </si>
  <si>
    <t>03 Dec 2023</t>
  </si>
  <si>
    <t>&gt; 2 to 4 Years</t>
  </si>
  <si>
    <t>05-Jan-2024</t>
  </si>
  <si>
    <t>30-Jul-2025</t>
  </si>
  <si>
    <t>19-Dec-2023</t>
  </si>
  <si>
    <t>3.31 Yrs</t>
  </si>
  <si>
    <t>30 Jan 2023</t>
  </si>
  <si>
    <t>02-Feb-2024</t>
  </si>
  <si>
    <t>14-Nov-2025</t>
  </si>
  <si>
    <t>3.15 Yrs</t>
  </si>
  <si>
    <t>28 Mar 2023</t>
  </si>
  <si>
    <t>05-Apr-2024</t>
  </si>
  <si>
    <t>31-Jul-2025</t>
  </si>
  <si>
    <t>01-Jan-2024</t>
  </si>
  <si>
    <t>3</t>
  </si>
  <si>
    <t>5.64 Yrs</t>
  </si>
  <si>
    <t>30 Sep 2020</t>
  </si>
  <si>
    <t>05-Feb-2024</t>
  </si>
  <si>
    <t>05-Jan-2026</t>
  </si>
  <si>
    <t>01-Feb-2024</t>
  </si>
  <si>
    <t>4.59 Yrs</t>
  </si>
  <si>
    <t>06-Mar-2024</t>
  </si>
  <si>
    <t>29-Jun-2025</t>
  </si>
  <si>
    <t>01-Aug-2024</t>
  </si>
  <si>
    <t>GL-2</t>
  </si>
  <si>
    <t>28 Jan 2023</t>
  </si>
  <si>
    <t>06-Sep-2024</t>
  </si>
  <si>
    <t>22-May-2025</t>
  </si>
  <si>
    <t>01-Sep-2024</t>
  </si>
  <si>
    <t>12.84 Yrs</t>
  </si>
  <si>
    <t>15 Sep 2021</t>
  </si>
  <si>
    <t>01-Oct-2024</t>
  </si>
  <si>
    <t>03-Aug-2025</t>
  </si>
  <si>
    <t>GL-3</t>
  </si>
  <si>
    <t>6.32 Yrs</t>
  </si>
  <si>
    <t>30 Jul 2021</t>
  </si>
  <si>
    <t>&gt; 6 to 10 Years</t>
  </si>
  <si>
    <t>01-Nov-2024</t>
  </si>
  <si>
    <t>06-Dec-2025</t>
  </si>
  <si>
    <t>30-Nov-2024</t>
  </si>
  <si>
    <t>CDL-1</t>
  </si>
  <si>
    <t>09-Jan-2025</t>
  </si>
  <si>
    <t>28-Jun-2025</t>
  </si>
  <si>
    <t>08-Jan-2025</t>
  </si>
  <si>
    <t>2.79 Yrs</t>
  </si>
  <si>
    <t>06 Aug 2023</t>
  </si>
  <si>
    <t>10-Feb-2025</t>
  </si>
  <si>
    <t>15-May-2025</t>
  </si>
  <si>
    <t>31-Dec-2025</t>
  </si>
  <si>
    <t>30-Sep-2025</t>
  </si>
  <si>
    <t>9858651655</t>
  </si>
  <si>
    <t>8305732522</t>
  </si>
  <si>
    <t>7974091411</t>
  </si>
  <si>
    <t>9388875855</t>
  </si>
  <si>
    <t>6263711487</t>
  </si>
  <si>
    <t>6264472008</t>
  </si>
  <si>
    <t>9238998330</t>
  </si>
  <si>
    <t>9770628634</t>
  </si>
  <si>
    <t>8815316050</t>
  </si>
  <si>
    <t>9977026897</t>
  </si>
  <si>
    <t>8305689206</t>
  </si>
  <si>
    <t>Kohka</t>
  </si>
  <si>
    <t>SF0099536</t>
  </si>
  <si>
    <t xml:space="preserve">Narendra Kumar </t>
  </si>
  <si>
    <t>Kohka C4</t>
  </si>
  <si>
    <t>girja C4 G1</t>
  </si>
  <si>
    <t>CID140701469</t>
  </si>
  <si>
    <t>MUNNI BAI</t>
  </si>
  <si>
    <t>30-Mar-2024</t>
  </si>
  <si>
    <t>07</t>
  </si>
  <si>
    <t>22 Oct 2020</t>
  </si>
  <si>
    <t>07-May-2024</t>
  </si>
  <si>
    <t>25-Apr-2026</t>
  </si>
  <si>
    <t>8269702612</t>
  </si>
  <si>
    <t>CID140701490</t>
  </si>
  <si>
    <t>GENERAL</t>
  </si>
  <si>
    <t>CHANDRA PRABHA MISHRA</t>
  </si>
  <si>
    <t>12</t>
  </si>
  <si>
    <t>12.93 Yrs</t>
  </si>
  <si>
    <t>01-Apr-2026</t>
  </si>
  <si>
    <t>9516346062</t>
  </si>
  <si>
    <t>Bandhi</t>
  </si>
  <si>
    <t>475743</t>
  </si>
  <si>
    <t>raj</t>
  </si>
  <si>
    <t>SID2125609232</t>
  </si>
  <si>
    <t>KUSUM BAI choudhri</t>
  </si>
  <si>
    <t>21-Jun-2024</t>
  </si>
  <si>
    <t>6</t>
  </si>
  <si>
    <t>9.61 Yrs</t>
  </si>
  <si>
    <t>29 Dec 2020</t>
  </si>
  <si>
    <t>05-Aug-2024</t>
  </si>
  <si>
    <t>15-May-2026</t>
  </si>
  <si>
    <t>9098837126</t>
  </si>
  <si>
    <t>SSF3167640</t>
  </si>
  <si>
    <t>KALPANA CHOUDHARI</t>
  </si>
  <si>
    <t>28-Jun-2024</t>
  </si>
  <si>
    <t>3.38 Yrs</t>
  </si>
  <si>
    <t>05 Jan 2023</t>
  </si>
  <si>
    <t>17-Nov-2025</t>
  </si>
  <si>
    <t>7089902738</t>
  </si>
  <si>
    <t>Deepak Kumar Nema/SF0055590</t>
  </si>
  <si>
    <t>Sihora</t>
  </si>
  <si>
    <t>412903</t>
  </si>
  <si>
    <t>sonam</t>
  </si>
  <si>
    <t>SID951373193447</t>
  </si>
  <si>
    <t xml:space="preserve">SARSVATI </t>
  </si>
  <si>
    <t>04-Feb-2024</t>
  </si>
  <si>
    <t>09</t>
  </si>
  <si>
    <t>8.39 Yrs</t>
  </si>
  <si>
    <t>02 Mar 2021</t>
  </si>
  <si>
    <t>04-Mar-2024</t>
  </si>
  <si>
    <t>21-Apr-2026</t>
  </si>
  <si>
    <t>Close</t>
  </si>
  <si>
    <t>9652784994</t>
  </si>
  <si>
    <t>21-Feb-2023</t>
  </si>
  <si>
    <t>5</t>
  </si>
  <si>
    <t>02-Apr-2023</t>
  </si>
  <si>
    <r>
      <t xml:space="preserve">As per loan card and borrower written statement, Borrower Anita Bai_354509112 paid the below-mentioned EMI amount to the Branch Manager Tejilal Choudhari_SF0046551 but the same was not posted in the FIMO.
# Borrower paid an advance collection amount of Rs. 20,000/- on 11-Jan-2024 through cash.
# BM Tejilal Choudhari posted an EMI amount of Rs. 1,060/- on date 05-Feb-2024.
# BM Tejilal Choudhari posted an EMI amount of Rs. 1,060/- on date 05-Mar-2024.
# BM Tejilal Choudhari posted an EMI amount of Rs. 1,060/- on date 05-Apr-2024.
# BM Tejilal Choudhari posted an EMI amount of Rs. 1,060/- on date 05-May-2024.
# BM Tejilal Choudhari posted an EMI amount of Rs. 1,060/- on date 05-Jun-2024.
# BM Tejilal Choudhari posted an EMI amount of Rs. 1,060/- on date 05-Jul-2024.
# BM Tejilal Choudhari posted an EMI amount of Rs. 1,060/- on date 05-Aug-2024.
# BM Tejilal Choudhari posted an EMI amount of Rs. 1,060/- on date 05-Sep-2024.
# BM Tejilal Choudhari posted an EMI amount of Rs. 1,060/- on date 05-Oct-2024.
# BM Tejilal Choudhari posted an EMI amount of Rs. 1,060/- on date 05-Nov-2024.
# Total fraud amount Rs. 20,000/-
# Amount accounted in FIMO Rs. 10,600/-
# Amount recovered Rs. 0/- 
# Net fraud amount Rs. 9,400/-
</t>
    </r>
    <r>
      <rPr>
        <b/>
        <sz val="10"/>
        <color theme="1"/>
        <rFont val="Calibri"/>
        <family val="2"/>
        <scheme val="minor"/>
      </rPr>
      <t xml:space="preserve">Note_ </t>
    </r>
    <r>
      <rPr>
        <sz val="10"/>
        <color theme="1"/>
        <rFont val="Calibri"/>
        <family val="2"/>
        <scheme val="minor"/>
      </rPr>
      <t>As per borrower written statement - She required a loan of only Rs. 40,000/- and had conveyed this to the Branch Manager. however, the Branch Manager sanctioned a loan of Rs. 62,000/- and instructed him to hand over Rs. 20,000/- from the loan amount, stating that they would deposit it with the company. Consequently, on 11-Jan-2024 the customer handed over Rs. 20,000/-  to the Branch Manager and borrower paid Rs. 2,250/- in every month according to BM convey.
CA collected EMI amount of Rs. 3,310/- on date 05-Dec-24 and signature available in loan card but signature not matched with any refrence, so we are not consider fraud on same.</t>
    </r>
  </si>
  <si>
    <r>
      <rPr>
        <b/>
        <u/>
        <sz val="10"/>
        <color theme="1"/>
        <rFont val="Calibri"/>
        <family val="2"/>
        <scheme val="minor"/>
      </rPr>
      <t>Case - 1</t>
    </r>
    <r>
      <rPr>
        <sz val="10"/>
        <color theme="1"/>
        <rFont val="Calibri"/>
        <family val="2"/>
        <scheme val="minor"/>
      </rPr>
      <t xml:space="preserve">
As per loan card and borrower written statement, Borrower Sarsvati_350414132 paid the below-mentioned EMI amount to the Credit Assistant Rahul Prasad Mehra_SF0049617 but the same was not posted in the FIMO.
# Borrower paid an EMI amount of Rs. 3,950/- on 04-Sep-2023 through cash.
# Total fraud amount Rs. 3,950/-
# Amount accounted in FIMO Rs. 0/-
# Amount recovered Rs. 0/- 
# Net fraud amount Rs. 3,950/-
</t>
    </r>
    <r>
      <rPr>
        <b/>
        <u/>
        <sz val="10"/>
        <color theme="1"/>
        <rFont val="Calibri"/>
        <family val="2"/>
        <scheme val="minor"/>
      </rPr>
      <t xml:space="preserve">Case - 2
</t>
    </r>
    <r>
      <rPr>
        <sz val="10"/>
        <color theme="1"/>
        <rFont val="Calibri"/>
        <family val="2"/>
        <scheme val="minor"/>
      </rPr>
      <t xml:space="preserve">As per loan card and borrower written statement, Borrower Sarsvati_350414132 paid the below-mentioned EMI amount to the Credit Assistant Manohar Singh_SF0079706 but the same was not posted in the FIMO.
# Borrower paid an EMI amount of Rs. 3,950/- on 01-Jan-2024 through cash.
# Total fraud amount Rs. 3,950/-
# Amount accounted in FIMO Rs. 0/-
# Amount recovered Rs. 0/- 
# Net fraud amount Rs. 3,950/-
</t>
    </r>
    <r>
      <rPr>
        <b/>
        <sz val="10"/>
        <color theme="1"/>
        <rFont val="Calibri"/>
        <family val="2"/>
        <scheme val="minor"/>
      </rPr>
      <t xml:space="preserve">Note_ Collection entry posted by Ayush Kumar Rai on same date but entry was rejected. 
</t>
    </r>
    <r>
      <rPr>
        <sz val="10"/>
        <color theme="1"/>
        <rFont val="Calibri"/>
        <family val="2"/>
        <scheme val="minor"/>
      </rPr>
      <t xml:space="preserve">
</t>
    </r>
    <r>
      <rPr>
        <b/>
        <u/>
        <sz val="10"/>
        <color theme="1"/>
        <rFont val="Calibri"/>
        <family val="2"/>
        <scheme val="minor"/>
      </rPr>
      <t>Case - 3</t>
    </r>
    <r>
      <rPr>
        <sz val="10"/>
        <color theme="1"/>
        <rFont val="Calibri"/>
        <family val="2"/>
        <scheme val="minor"/>
      </rPr>
      <t xml:space="preserve">
As per loan card and borrower written statement, Borrower Sarsvati_350414132 paid the below-mentioned EMI amount to the Credit Assistant Ankit Kumar Bhujwa_SF0079332 but the same was not posted in the FIMO.
# Borrower paid an EMI amount of Rs. 3,950/- on 04-Mar-2024 through cash.
# Borrower paid an EMI amount of Rs. 3,950/- on 01-Apr-2024 through cash.
# Borrower paid an EMI amount of Rs. 3,950/- on 06-May-2024 through cash.
# CA Ankit Kumar Bhujwa posted an EMI amount of Rs. only 3,200/- on date 30-Mar-2024 in FIMO.
# CA Ankit Kumar Bhujwa posted an EMI amount of Rs. only 3,200/- on date 16-Apr-2024 in FIMO.
# CA Ankit Kumar Bhujwa posted an EMI amount of Rs. only 3,200/- on date 01-May-2024 in FIMO.
# Total fraud amount Rs. 11,850/-
# Amount accounted in FIMO Rs. 9,600/-
# Amount recovered Rs. 0/- 
# Net fraud amount Rs. 2,250/-
</t>
    </r>
    <r>
      <rPr>
        <b/>
        <u/>
        <sz val="10"/>
        <color theme="1"/>
        <rFont val="Calibri"/>
        <family val="2"/>
        <scheme val="minor"/>
      </rPr>
      <t>Case - 4</t>
    </r>
    <r>
      <rPr>
        <sz val="10"/>
        <color theme="1"/>
        <rFont val="Calibri"/>
        <family val="2"/>
        <scheme val="minor"/>
      </rPr>
      <t xml:space="preserve">
As per loan card and borrower written statement, Borrower Sarsvati_350414132 paid the below-mentioned EMI amount to the Credit Assistant Jaswant Singh Maravi_SF0094381 but the same was not posted in the FIMO.
# Borrower paid an EMI amount of Rs. 3,950/- on 06-Jan-2025 through cash.
# Total fraud amount Rs. 3,950/-
# Amount accounted in FIMO Rs.0/-
# Amount recovered Rs. 0/- 
# Net fraud amount Rs. 3,950/-
Evidence availability : Loan Card, Borrower written statement.
</t>
    </r>
    <r>
      <rPr>
        <b/>
        <sz val="10"/>
        <color theme="1"/>
        <rFont val="Calibri"/>
        <family val="2"/>
        <scheme val="minor"/>
      </rPr>
      <t xml:space="preserve">Note_  </t>
    </r>
    <r>
      <rPr>
        <sz val="10"/>
        <color theme="1"/>
        <rFont val="Calibri"/>
        <family val="2"/>
        <scheme val="minor"/>
      </rPr>
      <t xml:space="preserve">As per borrower written statement - Borrower Sarasvati taken a loan, amount of Rs. 73,266/- on date 21-Feb-23 and paid each EMI amount of Rs. 3,950/- in every month to different CAs, but entry not posted by CAs in FIMO, however borrower reflected in OD, than branch staff disbursed a new loan without borrower applied and presence against the old loan, Old loan was closed on date 04-Feb-24.
(New loan ID - 354766422, Amount - 60,000/-, Date - 04-Feb-24) and CAs collected the EMI as previous loan and posted the collected amount in new loan account in every month. 
Loan card not provided by branch team of new loan.
After the complaint, adjustment entry posted by HO amount of Rs. 14,100/- on date 21-Apr-26 as "General Advance". as well as remaining loan outastanding amount of Rs. 17,574/- paid by borrower on date 22-May-26. </t>
    </r>
  </si>
  <si>
    <t xml:space="preserve">During visit borrower and loan card available, No fraud found </t>
  </si>
  <si>
    <t xml:space="preserve">During visit borrower available but loan card not available </t>
  </si>
  <si>
    <t>During visit borrower not available but loan card available</t>
  </si>
  <si>
    <t>During visit borrower and loan card not available</t>
  </si>
  <si>
    <t>FN26-27-00227</t>
  </si>
  <si>
    <t>Tejilal Choudhari</t>
  </si>
  <si>
    <t>SF0046551</t>
  </si>
  <si>
    <t>Branch Manager</t>
  </si>
  <si>
    <t>Sleemanabad (Bahoriband)</t>
  </si>
  <si>
    <t>Madhya Pradesh</t>
  </si>
  <si>
    <t>Dual Staff</t>
  </si>
  <si>
    <t>Available &amp; Updated</t>
  </si>
  <si>
    <t>Ramsevak Kushwaha</t>
  </si>
  <si>
    <t>SF0102997</t>
  </si>
  <si>
    <t xml:space="preserve">Branch Manager </t>
  </si>
  <si>
    <t>Narendra Kumar</t>
  </si>
  <si>
    <t xml:space="preserve">Credit Assistant </t>
  </si>
  <si>
    <t>FIR Filled</t>
  </si>
  <si>
    <t>CSS</t>
  </si>
  <si>
    <t>Surendra Kumar Sahu/SF0008889</t>
  </si>
  <si>
    <t>Rajneesh Kushwaha/SF0100967</t>
  </si>
  <si>
    <t>Omkar Namdev/SF0015698</t>
  </si>
  <si>
    <t>Terminated</t>
  </si>
  <si>
    <t>Completed-Report Submitted</t>
  </si>
  <si>
    <t>Deepak Kumar Nema</t>
  </si>
  <si>
    <t>SF0055590</t>
  </si>
  <si>
    <t>Umesh Kumar/SF0088299</t>
  </si>
  <si>
    <t>Branch Manager Tejilal Chuadhari/SF0046551 was found involved in advance Collection Amount Misappropriation (Collected amount but not posted to concerned borrower accounts) on the names of 01 borrower for the amounting to Rs. 20,000/- based on the evidence available.
Branch Manager Tejilal Chuadhari was terminated on date 02-May-24. (As per EDR report)
# Total Fraud Amount - Rs. 20,000/-
# Amount accounted in FIMO Rs. 10,600/- 
# Fraud amount recovered - Rs. 0/-
# Net Fraud Amount - Rs. 9,400/-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</si>
</sst>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5"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u/>
      <sz val="11"/>
      <color theme="10"/>
      <name val="Calibri"/>
      <family val="2"/>
      <scheme val="minor"/>
    </font>
    <font>
      <b/>
      <sz val="12"/>
      <color rgb="FFFF0000"/>
      <name val="Calibri"/>
      <family val="2"/>
      <scheme val="minor"/>
    </font>
    <font>
      <sz val="10"/>
      <color rgb="FF000000"/>
      <name val="Calibri"/>
      <family val="2"/>
      <scheme val="minor"/>
    </font>
    <font>
      <b/>
      <u/>
      <sz val="10"/>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1" fillId="0" borderId="0" applyNumberFormat="0" applyFill="0" applyBorder="0" applyAlignment="0" applyProtection="0"/>
  </cellStyleXfs>
  <cellXfs count="17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3" fillId="0" borderId="1" xfId="0" applyFont="1" applyBorder="1" applyAlignment="1" applyProtection="1">
      <alignment horizontal="left" vertical="center"/>
      <protection locked="0"/>
    </xf>
    <xf numFmtId="0" fontId="33"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169" fontId="6" fillId="0" borderId="1" xfId="0" applyNumberFormat="1" applyFont="1" applyBorder="1" applyAlignment="1" applyProtection="1">
      <alignment horizontal="left" vertical="center"/>
      <protection locked="0"/>
    </xf>
    <xf numFmtId="0" fontId="6" fillId="0" borderId="1" xfId="0" applyFont="1" applyBorder="1" applyAlignment="1" applyProtection="1">
      <alignment horizontal="left" vertical="center" wrapText="1"/>
      <protection locked="0"/>
    </xf>
    <xf numFmtId="0" fontId="6" fillId="8" borderId="1" xfId="0" applyFont="1" applyFill="1" applyBorder="1" applyAlignment="1" applyProtection="1">
      <alignment vertical="center" wrapText="1"/>
      <protection locked="0"/>
    </xf>
    <xf numFmtId="0" fontId="6" fillId="8" borderId="1" xfId="0" applyFont="1" applyFill="1" applyBorder="1" applyAlignment="1" applyProtection="1">
      <alignment vertical="center"/>
      <protection locked="0"/>
    </xf>
    <xf numFmtId="0" fontId="17" fillId="8" borderId="0" xfId="0" applyFont="1" applyFill="1" applyAlignment="1" applyProtection="1">
      <alignment vertical="top" readingOrder="1"/>
      <protection locked="0"/>
    </xf>
    <xf numFmtId="15" fontId="11" fillId="8" borderId="0" xfId="0" applyNumberFormat="1" applyFont="1" applyFill="1" applyProtection="1">
      <protection locked="0"/>
    </xf>
    <xf numFmtId="0" fontId="11" fillId="8" borderId="0" xfId="0" applyFont="1" applyFill="1" applyProtection="1">
      <protection locked="0"/>
    </xf>
    <xf numFmtId="0" fontId="6" fillId="8" borderId="0" xfId="0" applyFont="1" applyFill="1" applyProtection="1">
      <protection locked="0"/>
    </xf>
    <xf numFmtId="0" fontId="17" fillId="6" borderId="17" xfId="0" applyFont="1" applyFill="1" applyBorder="1" applyAlignment="1">
      <alignment horizontal="center" vertical="center" wrapText="1" readingOrder="1"/>
    </xf>
    <xf numFmtId="0" fontId="33" fillId="0" borderId="1" xfId="0" applyFont="1" applyBorder="1" applyAlignment="1">
      <alignment horizontal="center" vertical="center" wrapText="1" readingOrder="1"/>
    </xf>
    <xf numFmtId="0" fontId="33" fillId="0" borderId="1" xfId="0" applyFont="1" applyBorder="1" applyAlignment="1">
      <alignment horizontal="center" vertical="center" readingOrder="1"/>
    </xf>
    <xf numFmtId="172" fontId="33" fillId="0" borderId="1" xfId="0" applyNumberFormat="1" applyFont="1" applyBorder="1" applyAlignment="1">
      <alignment horizontal="center" vertical="center" readingOrder="1"/>
    </xf>
    <xf numFmtId="0" fontId="16" fillId="12" borderId="1" xfId="26" applyFont="1" applyFill="1" applyBorder="1" applyAlignment="1">
      <alignment horizontal="center"/>
    </xf>
    <xf numFmtId="0" fontId="33" fillId="0" borderId="8" xfId="0" applyFont="1" applyBorder="1" applyAlignment="1" applyProtection="1">
      <alignment horizontal="left" vertical="center"/>
      <protection locked="0"/>
    </xf>
    <xf numFmtId="0" fontId="33" fillId="0" borderId="10" xfId="0" applyFont="1" applyBorder="1" applyAlignment="1" applyProtection="1">
      <alignment horizontal="left" vertical="center"/>
      <protection locked="0"/>
    </xf>
    <xf numFmtId="0" fontId="33" fillId="0" borderId="8" xfId="0" applyFont="1" applyBorder="1" applyProtection="1">
      <protection locked="0"/>
    </xf>
    <xf numFmtId="0" fontId="33" fillId="0" borderId="10" xfId="0" applyFont="1" applyBorder="1" applyProtection="1">
      <protection locked="0"/>
    </xf>
    <xf numFmtId="0" fontId="33" fillId="0" borderId="2"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J1" zoomScale="93" zoomScaleNormal="100" workbookViewId="0">
      <pane ySplit="4" topLeftCell="A5" activePane="bottomLeft" state="frozen"/>
      <selection pane="bottomLeft" activeCell="AN5" sqref="AN5"/>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224</v>
      </c>
    </row>
    <row r="3" spans="1:41" ht="15.5" x14ac:dyDescent="0.35">
      <c r="A3" s="71" t="s">
        <v>248</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MPGL1407</v>
      </c>
      <c r="D5" s="64" t="str">
        <f>IF('Physical Cash at Safe'!D28="Yes", 'Physical Cash at Safe'!A4, 'Borrower Wise Details'!C5)</f>
        <v>Sleemanabad(Bahoriband)</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46130</v>
      </c>
      <c r="H5" s="62" t="s">
        <v>469</v>
      </c>
      <c r="I5" s="61">
        <v>46132</v>
      </c>
      <c r="J5" s="79" t="str">
        <f>IF('Physical Cash at Safe'!D28="Yes",'Physical Cash at Safe'!E28,IF('Borrower Wise Details'!D5&lt;&gt;"",'Borrower Wise Details'!D5,""))</f>
        <v>FN26-27-00227</v>
      </c>
      <c r="K5" s="89">
        <v>1</v>
      </c>
      <c r="L5" s="90">
        <v>14100</v>
      </c>
      <c r="M5" s="90">
        <v>0</v>
      </c>
      <c r="N5" s="90" t="s">
        <v>470</v>
      </c>
      <c r="O5" s="90" t="s">
        <v>471</v>
      </c>
      <c r="P5" s="90" t="s">
        <v>472</v>
      </c>
      <c r="Q5" s="90" t="s">
        <v>477</v>
      </c>
      <c r="R5" s="80" t="str">
        <f>IF('Physical Cash at Safe'!$D$28="Yes", 'Physical Cash at Safe'!$A$28, IF('Borrower Wise Details'!F5&lt;&gt;"", 'Borrower Wise Details'!F5, ""))</f>
        <v>Tejilal Choudhari</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SF0046551</v>
      </c>
      <c r="U5" s="83" t="s">
        <v>473</v>
      </c>
      <c r="V5" s="61">
        <v>45414</v>
      </c>
      <c r="W5" s="79" t="str">
        <f>IF('Physical Cash at Safe'!$D$28="Yes",
    "Safe Locker Cash Siphoned Off",
    IF('Borrower Wise Details'!$P$5&lt;&gt;"",'Borrower Wise Details'!$P$5,"")
)</f>
        <v>Advance 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Collection Amount Misappropriated</v>
      </c>
      <c r="Y5" s="91" t="s">
        <v>474</v>
      </c>
      <c r="Z5" s="61">
        <v>46162</v>
      </c>
      <c r="AA5" s="61">
        <v>46164</v>
      </c>
      <c r="AB5" s="61"/>
      <c r="AC5" s="61"/>
      <c r="AD5" s="61"/>
      <c r="AE5" s="61" t="s">
        <v>475</v>
      </c>
      <c r="AF5" s="61" t="s">
        <v>476</v>
      </c>
      <c r="AG5" s="122">
        <v>16</v>
      </c>
      <c r="AH5" s="107" cm="1">
        <f t="array" ref="AH5">IF(COUNTA('Loan Outstanding Report'!$BI$5:$BI$23)=0,"",SUMPRODUCT(--(FREQUENCY(IF('Loan Outstanding Report'!$BI$5:$BI$23&lt;&gt;"",MATCH('Loan Outstanding Report'!$S$5:$S$23,'Loan Outstanding Report'!$S$5:$S$23,0)),ROW('Loan Outstanding Report'!$S$5:$S$23)-ROW('Loan Outstanding Report'!S5)+1)&gt;0)))</f>
        <v>16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20000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10600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9400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46217</v>
      </c>
      <c r="AO5" s="75" t="s">
        <v>478</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C4" sqref="C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6" t="s">
        <v>81</v>
      </c>
      <c r="I3" s="136"/>
      <c r="J3" s="136"/>
      <c r="K3" s="136"/>
      <c r="L3" s="136"/>
      <c r="M3" s="136"/>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MPGL1407</v>
      </c>
      <c r="C5" s="50" t="str">
        <f>IF('Fraud Investigation Report'!D5="", "", 'Fraud Investigation Report'!D5)</f>
        <v>Sleemanabad(Bahoriband)</v>
      </c>
      <c r="D5" s="73" t="str">
        <f>IF(OR('Fraud Investigation Report'!R5="", 'Fraud Investigation Report'!R5=0), "", 'Fraud Investigation Report'!R5)</f>
        <v>Tejilal Choudhari</v>
      </c>
      <c r="E5" s="73" t="str">
        <f>IF(OR('Fraud Investigation Report'!T5="", 'Fraud Investigation Report'!T5=0), "", 'Fraud Investigation Report'!T5)</f>
        <v>SF0046551</v>
      </c>
      <c r="F5" s="73" t="str">
        <f>IF(OR('Fraud Investigation Report'!S5="", 'Fraud Investigation Report'!S5=0), "", 'Fraud Investigation Report'!S5)</f>
        <v>Branch Manager</v>
      </c>
      <c r="G5" s="50" t="str">
        <f>IF('Fraud Investigation Report'!J5="", "", 'Fraud Investigation Report'!J5)</f>
        <v>FN26-27-00227</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20000</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20000</v>
      </c>
      <c r="O5" s="103">
        <f>IFERROR('Fraud Investigation Report'!AJ5+'Fraud Investigation Report'!AK5,"")</f>
        <v>10600</v>
      </c>
      <c r="P5" s="102">
        <f>IF(AND(N5="", O5=""), "", IF(O5="", N5, N5 - IF(ISNUMBER(O5), O5, 0)))</f>
        <v>9400</v>
      </c>
      <c r="Q5" s="49" t="s">
        <v>223</v>
      </c>
      <c r="R5" s="94" t="s">
        <v>468</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55" t="s">
        <v>2</v>
      </c>
      <c r="B1" s="156"/>
      <c r="C1" s="156"/>
      <c r="D1" s="156"/>
      <c r="E1" s="157"/>
    </row>
    <row r="2" spans="1:5" ht="18.5" x14ac:dyDescent="0.45">
      <c r="A2" s="14"/>
      <c r="B2" s="158" t="s">
        <v>224</v>
      </c>
      <c r="C2" s="158"/>
      <c r="D2" s="158"/>
      <c r="E2" s="15"/>
    </row>
    <row r="3" spans="1:5" ht="14.5" x14ac:dyDescent="0.35">
      <c r="A3" s="16" t="s">
        <v>1</v>
      </c>
      <c r="B3" s="16" t="s">
        <v>0</v>
      </c>
      <c r="C3" s="16" t="s">
        <v>62</v>
      </c>
      <c r="D3" s="16" t="s">
        <v>63</v>
      </c>
      <c r="E3" s="16" t="s">
        <v>5</v>
      </c>
    </row>
    <row r="4" spans="1:5" ht="24" customHeight="1" x14ac:dyDescent="0.35">
      <c r="A4" s="40" t="s">
        <v>256</v>
      </c>
      <c r="B4" s="41" t="s">
        <v>459</v>
      </c>
      <c r="C4" s="41" t="s">
        <v>255</v>
      </c>
      <c r="D4" s="41" t="s">
        <v>255</v>
      </c>
      <c r="E4" s="41" t="s">
        <v>253</v>
      </c>
    </row>
    <row r="5" spans="1:5" ht="35.25" customHeight="1" x14ac:dyDescent="0.35">
      <c r="A5" s="17" t="s">
        <v>4</v>
      </c>
      <c r="B5" s="17" t="s">
        <v>93</v>
      </c>
      <c r="C5" s="17" t="s">
        <v>194</v>
      </c>
      <c r="D5" s="17" t="s">
        <v>94</v>
      </c>
      <c r="E5" s="17" t="s">
        <v>64</v>
      </c>
    </row>
    <row r="6" spans="1:5" ht="25.5" customHeight="1" x14ac:dyDescent="0.35">
      <c r="A6" s="42" t="s">
        <v>460</v>
      </c>
      <c r="B6" s="18">
        <v>46162</v>
      </c>
      <c r="C6" s="18">
        <v>46161</v>
      </c>
      <c r="D6" s="18">
        <v>46162</v>
      </c>
      <c r="E6" s="19">
        <v>0.29166666666666669</v>
      </c>
    </row>
    <row r="7" spans="1:5" ht="15.5" x14ac:dyDescent="0.35">
      <c r="A7" s="159" t="s">
        <v>65</v>
      </c>
      <c r="B7" s="160"/>
      <c r="C7" s="160"/>
      <c r="D7" s="160"/>
      <c r="E7" s="160"/>
    </row>
    <row r="8" spans="1:5" ht="15" customHeight="1" x14ac:dyDescent="0.35">
      <c r="A8" s="161" t="s">
        <v>66</v>
      </c>
      <c r="B8" s="163" t="s">
        <v>86</v>
      </c>
      <c r="C8" s="164"/>
      <c r="D8" s="165" t="s">
        <v>67</v>
      </c>
      <c r="E8" s="166"/>
    </row>
    <row r="9" spans="1:5" ht="14.5" x14ac:dyDescent="0.35">
      <c r="A9" s="162"/>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6</v>
      </c>
      <c r="C11" s="23">
        <f>B11*A11</f>
        <v>3000</v>
      </c>
      <c r="D11" s="25">
        <v>6</v>
      </c>
      <c r="E11" s="23">
        <f t="shared" ref="E11:E17" si="0">D11*A11</f>
        <v>3000</v>
      </c>
    </row>
    <row r="12" spans="1:5" ht="14.5" x14ac:dyDescent="0.35">
      <c r="A12" s="24">
        <v>200</v>
      </c>
      <c r="B12" s="25">
        <v>3</v>
      </c>
      <c r="C12" s="23">
        <f>B12*A12</f>
        <v>600</v>
      </c>
      <c r="D12" s="25">
        <v>3</v>
      </c>
      <c r="E12" s="23">
        <f t="shared" si="0"/>
        <v>600</v>
      </c>
    </row>
    <row r="13" spans="1:5" ht="14.5" x14ac:dyDescent="0.35">
      <c r="A13" s="24">
        <v>100</v>
      </c>
      <c r="B13" s="25">
        <v>1</v>
      </c>
      <c r="C13" s="23">
        <f t="shared" ref="C13:C17" si="1">B13*A13</f>
        <v>100</v>
      </c>
      <c r="D13" s="25">
        <v>1</v>
      </c>
      <c r="E13" s="23">
        <f t="shared" si="0"/>
        <v>100</v>
      </c>
    </row>
    <row r="14" spans="1:5" ht="14.5" x14ac:dyDescent="0.35">
      <c r="A14" s="24">
        <v>50</v>
      </c>
      <c r="B14" s="25">
        <v>0</v>
      </c>
      <c r="C14" s="23">
        <f t="shared" si="1"/>
        <v>0</v>
      </c>
      <c r="D14" s="25">
        <v>0</v>
      </c>
      <c r="E14" s="23">
        <f t="shared" si="0"/>
        <v>0</v>
      </c>
    </row>
    <row r="15" spans="1:5" ht="14.5" x14ac:dyDescent="0.35">
      <c r="A15" s="24">
        <v>20</v>
      </c>
      <c r="B15" s="25">
        <v>1</v>
      </c>
      <c r="C15" s="23">
        <f t="shared" si="1"/>
        <v>20</v>
      </c>
      <c r="D15" s="25">
        <v>1</v>
      </c>
      <c r="E15" s="23">
        <f t="shared" si="0"/>
        <v>20</v>
      </c>
    </row>
    <row r="16" spans="1:5" ht="14.5" x14ac:dyDescent="0.35">
      <c r="A16" s="24">
        <v>10</v>
      </c>
      <c r="B16" s="25">
        <v>3</v>
      </c>
      <c r="C16" s="23">
        <f t="shared" si="1"/>
        <v>30</v>
      </c>
      <c r="D16" s="25">
        <v>3</v>
      </c>
      <c r="E16" s="23">
        <f t="shared" si="0"/>
        <v>30</v>
      </c>
    </row>
    <row r="17" spans="1:5" ht="14.5" x14ac:dyDescent="0.35">
      <c r="A17" s="24">
        <v>5</v>
      </c>
      <c r="B17" s="25"/>
      <c r="C17" s="23">
        <f t="shared" si="1"/>
        <v>0</v>
      </c>
      <c r="D17" s="25">
        <v>0</v>
      </c>
      <c r="E17" s="23">
        <f t="shared" si="0"/>
        <v>0</v>
      </c>
    </row>
    <row r="18" spans="1:5" ht="14.5" x14ac:dyDescent="0.35">
      <c r="A18" s="26" t="s">
        <v>70</v>
      </c>
      <c r="B18" s="27">
        <v>30</v>
      </c>
      <c r="C18" s="23">
        <f>B18</f>
        <v>30</v>
      </c>
      <c r="D18" s="27">
        <v>30</v>
      </c>
      <c r="E18" s="28">
        <f>D18</f>
        <v>30</v>
      </c>
    </row>
    <row r="19" spans="1:5" ht="14.5" x14ac:dyDescent="0.35">
      <c r="A19" s="29"/>
      <c r="B19" s="30" t="s">
        <v>71</v>
      </c>
      <c r="C19" s="31">
        <f>SUM(C10:C18)</f>
        <v>3780</v>
      </c>
      <c r="D19" s="30" t="s">
        <v>71</v>
      </c>
      <c r="E19" s="31">
        <f>SUM(E10:E18)</f>
        <v>3780</v>
      </c>
    </row>
    <row r="20" spans="1:5" ht="30" customHeight="1" x14ac:dyDescent="0.35">
      <c r="A20" s="167" t="s">
        <v>91</v>
      </c>
      <c r="B20" s="168"/>
      <c r="C20" s="32">
        <v>3780</v>
      </c>
      <c r="D20" s="33" t="s">
        <v>85</v>
      </c>
      <c r="E20" s="34">
        <v>0</v>
      </c>
    </row>
    <row r="21" spans="1:5" ht="30" customHeight="1" x14ac:dyDescent="0.35">
      <c r="A21" s="169" t="s">
        <v>82</v>
      </c>
      <c r="B21" s="170"/>
      <c r="C21" s="34">
        <v>0</v>
      </c>
      <c r="D21" s="33" t="s">
        <v>83</v>
      </c>
      <c r="E21" s="34">
        <v>0</v>
      </c>
    </row>
    <row r="22" spans="1:5" ht="30" customHeight="1" x14ac:dyDescent="0.35">
      <c r="A22" s="169" t="s">
        <v>72</v>
      </c>
      <c r="B22" s="170"/>
      <c r="C22" s="34">
        <v>0</v>
      </c>
      <c r="D22" s="35" t="s">
        <v>73</v>
      </c>
      <c r="E22" s="34"/>
    </row>
    <row r="23" spans="1:5" ht="30" customHeight="1" x14ac:dyDescent="0.35">
      <c r="A23" s="169" t="s">
        <v>74</v>
      </c>
      <c r="B23" s="170"/>
      <c r="C23" s="52">
        <f>(C19+C21)-(E20+E21)-E19</f>
        <v>0</v>
      </c>
      <c r="D23" s="53" t="s">
        <v>193</v>
      </c>
      <c r="E23" s="34">
        <v>0</v>
      </c>
    </row>
    <row r="24" spans="1:5" ht="82.5" customHeight="1" x14ac:dyDescent="0.35">
      <c r="A24" s="33" t="s">
        <v>226</v>
      </c>
      <c r="B24" s="154"/>
      <c r="C24" s="154"/>
      <c r="D24" s="154"/>
      <c r="E24" s="154"/>
    </row>
    <row r="25" spans="1:5" ht="57.75" customHeight="1" x14ac:dyDescent="0.35">
      <c r="A25" s="36" t="s">
        <v>75</v>
      </c>
      <c r="B25" s="143"/>
      <c r="C25" s="143"/>
      <c r="D25" s="143"/>
      <c r="E25" s="143"/>
    </row>
    <row r="26" spans="1:5" ht="20.149999999999999" customHeight="1" x14ac:dyDescent="0.35">
      <c r="A26" s="148" t="s">
        <v>170</v>
      </c>
      <c r="B26" s="148"/>
      <c r="C26" s="148"/>
      <c r="D26" s="148"/>
      <c r="E26" s="148"/>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46" t="s">
        <v>196</v>
      </c>
      <c r="E29" s="147"/>
    </row>
    <row r="30" spans="1:5" ht="40.15" customHeight="1" x14ac:dyDescent="0.35">
      <c r="A30" s="85"/>
      <c r="B30" s="85"/>
      <c r="C30" s="86" t="str">
        <f>IF(AND(A30="",B30=""),"",A30-B30)</f>
        <v/>
      </c>
      <c r="D30" s="149"/>
      <c r="E30" s="150"/>
    </row>
    <row r="31" spans="1:5" ht="15" customHeight="1" x14ac:dyDescent="0.35">
      <c r="A31" s="151"/>
      <c r="B31" s="152"/>
      <c r="C31" s="152"/>
      <c r="D31" s="152"/>
      <c r="E31" s="153"/>
    </row>
    <row r="32" spans="1:5" ht="24.75" customHeight="1" x14ac:dyDescent="0.35">
      <c r="A32" s="37" t="s">
        <v>197</v>
      </c>
      <c r="B32" s="38" t="s">
        <v>461</v>
      </c>
      <c r="C32" s="37" t="s">
        <v>76</v>
      </c>
      <c r="D32" s="144" t="s">
        <v>462</v>
      </c>
      <c r="E32" s="145"/>
    </row>
    <row r="33" spans="1:5" ht="18" customHeight="1" x14ac:dyDescent="0.35">
      <c r="A33" s="37" t="s">
        <v>77</v>
      </c>
      <c r="B33" s="118">
        <v>298</v>
      </c>
      <c r="C33" s="39" t="s">
        <v>78</v>
      </c>
      <c r="D33" s="137">
        <v>242</v>
      </c>
      <c r="E33" s="138"/>
    </row>
    <row r="34" spans="1:5" ht="26" x14ac:dyDescent="0.35">
      <c r="A34" s="39" t="s">
        <v>198</v>
      </c>
      <c r="B34" s="118" t="s">
        <v>463</v>
      </c>
      <c r="C34" s="39" t="s">
        <v>199</v>
      </c>
      <c r="D34" s="139" t="s">
        <v>466</v>
      </c>
      <c r="E34" s="140"/>
    </row>
    <row r="35" spans="1:5" ht="26" x14ac:dyDescent="0.35">
      <c r="A35" s="39" t="s">
        <v>200</v>
      </c>
      <c r="B35" s="118" t="s">
        <v>464</v>
      </c>
      <c r="C35" s="39" t="s">
        <v>202</v>
      </c>
      <c r="D35" s="139" t="s">
        <v>394</v>
      </c>
      <c r="E35" s="140"/>
    </row>
    <row r="36" spans="1:5" ht="25.5" customHeight="1" x14ac:dyDescent="0.35">
      <c r="A36" s="39" t="s">
        <v>201</v>
      </c>
      <c r="B36" s="119" t="s">
        <v>465</v>
      </c>
      <c r="C36" s="39" t="s">
        <v>203</v>
      </c>
      <c r="D36" s="141" t="s">
        <v>467</v>
      </c>
      <c r="E36" s="142"/>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R1" zoomScaleNormal="100" workbookViewId="0">
      <selection activeCell="W6" sqref="W6"/>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224</v>
      </c>
    </row>
    <row r="3" spans="1:23" ht="15.5" x14ac:dyDescent="0.35">
      <c r="A3" s="71" t="s">
        <v>249</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MPGL1407</v>
      </c>
      <c r="C5" s="60" t="str">
        <f>IF('Loan Outstanding Report'!$H$5="", "", 'Loan Outstanding Report'!$H$5)</f>
        <v>Sleemanabad(Bahoriband)</v>
      </c>
      <c r="D5" s="120" t="s">
        <v>455</v>
      </c>
      <c r="E5" s="66">
        <v>46164</v>
      </c>
      <c r="F5" s="92" t="s">
        <v>456</v>
      </c>
      <c r="G5" s="49" t="s">
        <v>457</v>
      </c>
      <c r="H5" s="49" t="s">
        <v>458</v>
      </c>
      <c r="I5" s="49">
        <v>501555</v>
      </c>
      <c r="J5" s="49" t="s">
        <v>284</v>
      </c>
      <c r="K5" s="49" t="s">
        <v>306</v>
      </c>
      <c r="L5" s="11">
        <v>354509112</v>
      </c>
      <c r="M5" s="67" t="s">
        <v>345</v>
      </c>
      <c r="N5" s="49">
        <v>62000</v>
      </c>
      <c r="O5" s="49">
        <v>3310</v>
      </c>
      <c r="P5" s="67" t="s">
        <v>129</v>
      </c>
      <c r="Q5" s="88">
        <v>45302</v>
      </c>
      <c r="R5" s="49">
        <v>20000</v>
      </c>
      <c r="S5" s="49">
        <v>10600</v>
      </c>
      <c r="T5" s="49">
        <v>0</v>
      </c>
      <c r="U5" s="68">
        <f t="shared" ref="U5:U69" si="0">IF(AND(ISBLANK(R5),ISBLANK(S5),ISBLANK(T5)),"",R5-(S5+T5))</f>
        <v>9400</v>
      </c>
      <c r="V5" s="42" t="s">
        <v>182</v>
      </c>
      <c r="W5" s="69" t="s">
        <v>449</v>
      </c>
    </row>
    <row r="6" spans="1:23" ht="30" customHeight="1" x14ac:dyDescent="0.3">
      <c r="A6" s="65">
        <v>2</v>
      </c>
      <c r="B6" s="60" t="str">
        <f>IF(J6&lt;&gt;"", $B$5, "")</f>
        <v>MPGL1407</v>
      </c>
      <c r="C6" s="50" t="str">
        <f>IF(J6&lt;&gt;"", $C$5, "")</f>
        <v>Sleemanabad(Bahoriband)</v>
      </c>
      <c r="D6" s="50" t="str">
        <f>IF(J6&lt;&gt;"", $D$5, "")</f>
        <v>FN26-27-00227</v>
      </c>
      <c r="E6" s="66">
        <v>46162</v>
      </c>
      <c r="F6" s="50" t="str">
        <f>IF(J6&lt;&gt;"", $F$5, "")</f>
        <v>Tejilal Choudhari</v>
      </c>
      <c r="G6" s="50" t="str">
        <f>IF(J6&lt;&gt;"", $G$5, "")</f>
        <v>SF0046551</v>
      </c>
      <c r="H6" s="50" t="str">
        <f>IF(J6&lt;&gt;"", $H$5, "")</f>
        <v>Branch Manager</v>
      </c>
      <c r="I6" s="49" t="s">
        <v>434</v>
      </c>
      <c r="J6" s="49" t="s">
        <v>436</v>
      </c>
      <c r="K6" s="49" t="s">
        <v>437</v>
      </c>
      <c r="L6" s="11">
        <v>354766422</v>
      </c>
      <c r="M6" s="67" t="s">
        <v>438</v>
      </c>
      <c r="N6" s="49">
        <v>60000</v>
      </c>
      <c r="O6" s="49">
        <v>3200</v>
      </c>
      <c r="P6" s="67" t="s">
        <v>127</v>
      </c>
      <c r="Q6" s="67">
        <v>45173</v>
      </c>
      <c r="R6" s="49">
        <v>0</v>
      </c>
      <c r="S6" s="49">
        <v>0</v>
      </c>
      <c r="T6" s="49">
        <v>0</v>
      </c>
      <c r="U6" s="68">
        <f t="shared" si="0"/>
        <v>0</v>
      </c>
      <c r="V6" s="42" t="s">
        <v>182</v>
      </c>
      <c r="W6" s="69" t="s">
        <v>450</v>
      </c>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23"/>
  <sheetViews>
    <sheetView showGridLines="0" topLeftCell="BH3" zoomScaleNormal="100" workbookViewId="0">
      <selection activeCell="BH10" sqref="BH10"/>
    </sheetView>
  </sheetViews>
  <sheetFormatPr defaultColWidth="30.26953125" defaultRowHeight="14.5" x14ac:dyDescent="0.35"/>
  <cols>
    <col min="1" max="1" width="9" style="112" customWidth="1"/>
    <col min="2" max="2" width="9.453125" style="112" bestFit="1" customWidth="1"/>
    <col min="3" max="3" width="15.81640625" style="112" bestFit="1" customWidth="1"/>
    <col min="4" max="4" width="10.81640625" style="112" bestFit="1" customWidth="1"/>
    <col min="5" max="5" width="9.26953125" style="112" bestFit="1" customWidth="1"/>
    <col min="6" max="6" width="11.1796875" style="112" bestFit="1" customWidth="1"/>
    <col min="7" max="7" width="15.26953125" style="112" bestFit="1" customWidth="1"/>
    <col min="8" max="8" width="22.453125" style="112" bestFit="1" customWidth="1"/>
    <col min="9" max="9" width="12.54296875" style="112" bestFit="1" customWidth="1"/>
    <col min="10" max="10" width="10.7265625" style="112" bestFit="1" customWidth="1"/>
    <col min="11" max="11" width="12.7265625" style="112" bestFit="1" customWidth="1"/>
    <col min="12" max="12" width="14.26953125" style="112" bestFit="1" customWidth="1"/>
    <col min="13" max="13" width="13.7265625" style="112" bestFit="1" customWidth="1"/>
    <col min="14" max="14" width="12.81640625" style="112" bestFit="1" customWidth="1"/>
    <col min="15" max="15" width="18.1796875" style="112" bestFit="1" customWidth="1"/>
    <col min="16" max="16" width="12.453125" style="112" bestFit="1" customWidth="1"/>
    <col min="17" max="17" width="15.54296875" style="112" bestFit="1" customWidth="1"/>
    <col min="18" max="18" width="16.81640625" style="112" bestFit="1" customWidth="1"/>
    <col min="19" max="19" width="11" style="112" bestFit="1" customWidth="1"/>
    <col min="20" max="20" width="9.1796875" style="112" bestFit="1" customWidth="1"/>
    <col min="21" max="21" width="9.81640625" style="112" bestFit="1" customWidth="1"/>
    <col min="22" max="22" width="11.7265625" style="112" bestFit="1" customWidth="1"/>
    <col min="23" max="23" width="12.7265625" style="112" bestFit="1" customWidth="1"/>
    <col min="24" max="24" width="23.81640625" style="112" bestFit="1" customWidth="1"/>
    <col min="25" max="25" width="12.453125" style="112" bestFit="1" customWidth="1"/>
    <col min="26" max="26" width="22" style="112" bestFit="1" customWidth="1"/>
    <col min="27" max="27" width="12.81640625" style="112" bestFit="1" customWidth="1"/>
    <col min="28" max="28" width="16.1796875" style="112" bestFit="1" customWidth="1"/>
    <col min="29" max="29" width="22.453125" style="112" bestFit="1" customWidth="1"/>
    <col min="30" max="30" width="19.54296875" style="112" bestFit="1" customWidth="1"/>
    <col min="31" max="31" width="13.7265625" style="112" bestFit="1" customWidth="1"/>
    <col min="32" max="32" width="11.54296875" style="112" bestFit="1" customWidth="1"/>
    <col min="33" max="33" width="23.1796875" style="112" bestFit="1" customWidth="1"/>
    <col min="34" max="34" width="18" style="112" bestFit="1" customWidth="1"/>
    <col min="35" max="35" width="22.7265625" style="112" bestFit="1" customWidth="1"/>
    <col min="36" max="36" width="19" style="112" bestFit="1" customWidth="1"/>
    <col min="37" max="37" width="21.1796875" style="112" bestFit="1" customWidth="1"/>
    <col min="38" max="38" width="18.7265625" style="112" bestFit="1" customWidth="1"/>
    <col min="39" max="39" width="20.453125" style="112" bestFit="1" customWidth="1"/>
    <col min="40" max="40" width="20.1796875" style="112" bestFit="1" customWidth="1"/>
    <col min="41" max="41" width="17.7265625" style="112" bestFit="1" customWidth="1"/>
    <col min="42" max="42" width="22.453125" style="112" bestFit="1" customWidth="1"/>
    <col min="43" max="43" width="22.1796875" style="112" bestFit="1" customWidth="1"/>
    <col min="44" max="44" width="19.54296875" style="112" bestFit="1" customWidth="1"/>
    <col min="45" max="45" width="16.54296875" style="112" bestFit="1" customWidth="1"/>
    <col min="46" max="46" width="15.54296875" style="112" bestFit="1" customWidth="1"/>
    <col min="47" max="47" width="17.26953125" style="112" bestFit="1" customWidth="1"/>
    <col min="48" max="48" width="23.81640625" style="112" bestFit="1" customWidth="1"/>
    <col min="49" max="49" width="11.81640625" style="112" bestFit="1" customWidth="1"/>
    <col min="50" max="50" width="16.54296875" style="112" bestFit="1" customWidth="1"/>
    <col min="51" max="51" width="23.26953125" style="112" bestFit="1" customWidth="1"/>
    <col min="52" max="52" width="19" style="112" bestFit="1" customWidth="1"/>
    <col min="53" max="53" width="22.26953125" style="112" bestFit="1" customWidth="1"/>
    <col min="54" max="54" width="14.54296875" style="112" bestFit="1" customWidth="1"/>
    <col min="55" max="55" width="13.7265625" style="112" bestFit="1" customWidth="1"/>
    <col min="56" max="56" width="13.453125" style="112" bestFit="1" customWidth="1"/>
    <col min="57" max="57" width="16.26953125" style="112" bestFit="1" customWidth="1"/>
    <col min="58" max="58" width="15.81640625" style="112" bestFit="1" customWidth="1"/>
    <col min="59" max="59" width="26.453125" style="112" bestFit="1" customWidth="1"/>
    <col min="60" max="60" width="27.1796875" style="112" bestFit="1" customWidth="1"/>
    <col min="61" max="61" width="20" style="112" bestFit="1" customWidth="1"/>
    <col min="62" max="62" width="17.26953125" style="112" bestFit="1" customWidth="1"/>
    <col min="63" max="63" width="24.26953125" style="113" bestFit="1" customWidth="1"/>
    <col min="64" max="64" width="21.1796875" style="114" bestFit="1" customWidth="1"/>
    <col min="65" max="65" width="24.453125" style="115" bestFit="1" customWidth="1"/>
    <col min="66" max="66" width="28.7265625" style="116" bestFit="1" customWidth="1"/>
    <col min="67" max="67" width="21.26953125" style="112" bestFit="1" customWidth="1"/>
    <col min="68" max="68" width="23.54296875" style="117" bestFit="1" customWidth="1"/>
    <col min="69" max="69" width="84.26953125" style="112" bestFit="1" customWidth="1"/>
    <col min="70" max="16384" width="30.26953125" style="112"/>
  </cols>
  <sheetData>
    <row r="1" spans="1:69" x14ac:dyDescent="0.35">
      <c r="A1" s="128" t="s">
        <v>250</v>
      </c>
      <c r="B1" s="129"/>
      <c r="C1" s="130"/>
      <c r="D1" s="131"/>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28" t="s">
        <v>251</v>
      </c>
      <c r="B2" s="130"/>
      <c r="C2" s="130"/>
      <c r="D2" s="131"/>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28" t="s">
        <v>252</v>
      </c>
      <c r="B3" s="130"/>
      <c r="C3" s="130"/>
      <c r="D3" s="131"/>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1" t="s">
        <v>217</v>
      </c>
      <c r="BH3" s="111" t="s">
        <v>219</v>
      </c>
      <c r="BI3" s="99"/>
      <c r="BJ3" s="99"/>
      <c r="BK3" s="100"/>
      <c r="BL3" s="101"/>
      <c r="BM3" s="99"/>
      <c r="BN3" s="99"/>
      <c r="BO3" s="99"/>
      <c r="BP3" s="111" t="s">
        <v>217</v>
      </c>
      <c r="BQ3" s="111" t="s">
        <v>219</v>
      </c>
    </row>
    <row r="4" spans="1:69" ht="26" x14ac:dyDescent="0.35">
      <c r="A4" s="132"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228</v>
      </c>
      <c r="BJ4" s="12" t="s">
        <v>229</v>
      </c>
      <c r="BK4" s="93" t="s">
        <v>178</v>
      </c>
      <c r="BL4" s="12" t="s">
        <v>61</v>
      </c>
      <c r="BM4" s="12" t="s">
        <v>92</v>
      </c>
      <c r="BN4" s="12" t="s">
        <v>60</v>
      </c>
      <c r="BO4" s="12" t="s">
        <v>177</v>
      </c>
      <c r="BP4" s="12" t="s">
        <v>89</v>
      </c>
      <c r="BQ4" s="12" t="s">
        <v>176</v>
      </c>
    </row>
    <row r="5" spans="1:69" hidden="1" x14ac:dyDescent="0.35">
      <c r="A5" s="133">
        <v>1</v>
      </c>
      <c r="B5" s="134" t="s">
        <v>253</v>
      </c>
      <c r="C5" s="134" t="s">
        <v>254</v>
      </c>
      <c r="D5" s="134" t="s">
        <v>255</v>
      </c>
      <c r="E5" s="134" t="s">
        <v>255</v>
      </c>
      <c r="F5" s="134" t="s">
        <v>255</v>
      </c>
      <c r="G5" s="134" t="s">
        <v>256</v>
      </c>
      <c r="H5" s="134" t="s">
        <v>257</v>
      </c>
      <c r="I5" s="134">
        <v>187535</v>
      </c>
      <c r="J5" s="134" t="s">
        <v>258</v>
      </c>
      <c r="K5" s="134">
        <v>187535</v>
      </c>
      <c r="L5" s="134" t="s">
        <v>259</v>
      </c>
      <c r="M5" s="134" t="s">
        <v>260</v>
      </c>
      <c r="N5" s="134">
        <v>159114</v>
      </c>
      <c r="O5" s="134" t="s">
        <v>261</v>
      </c>
      <c r="P5" s="134">
        <v>213486</v>
      </c>
      <c r="Q5" s="134" t="s">
        <v>262</v>
      </c>
      <c r="R5" s="134" t="s">
        <v>263</v>
      </c>
      <c r="S5" s="134" t="s">
        <v>264</v>
      </c>
      <c r="T5" s="134" t="s">
        <v>264</v>
      </c>
      <c r="U5" s="134" t="s">
        <v>265</v>
      </c>
      <c r="V5" s="134" t="s">
        <v>266</v>
      </c>
      <c r="W5" s="134">
        <v>0</v>
      </c>
      <c r="X5" s="134" t="s">
        <v>267</v>
      </c>
      <c r="Y5" s="134">
        <v>353438791</v>
      </c>
      <c r="Z5" s="134" t="s">
        <v>301</v>
      </c>
      <c r="AA5" s="134" t="s">
        <v>312</v>
      </c>
      <c r="AB5" s="135">
        <v>52000</v>
      </c>
      <c r="AC5" s="134" t="s">
        <v>313</v>
      </c>
      <c r="AD5" s="134">
        <v>24</v>
      </c>
      <c r="AE5" s="134" t="s">
        <v>314</v>
      </c>
      <c r="AF5" s="134" t="s">
        <v>315</v>
      </c>
      <c r="AG5" s="134" t="s">
        <v>316</v>
      </c>
      <c r="AH5" s="134" t="s">
        <v>317</v>
      </c>
      <c r="AI5" s="134" t="s">
        <v>318</v>
      </c>
      <c r="AJ5" s="135">
        <v>2780</v>
      </c>
      <c r="AK5" s="135">
        <v>2780</v>
      </c>
      <c r="AL5" s="134" t="s">
        <v>319</v>
      </c>
      <c r="AM5" s="135">
        <v>27333.91</v>
      </c>
      <c r="AN5" s="135">
        <v>11586.09</v>
      </c>
      <c r="AO5" s="135">
        <v>38920</v>
      </c>
      <c r="AP5" s="135">
        <v>24666.09</v>
      </c>
      <c r="AQ5" s="135">
        <v>2862.91</v>
      </c>
      <c r="AR5" s="135">
        <v>27529</v>
      </c>
      <c r="AS5" s="135">
        <v>24666.09</v>
      </c>
      <c r="AT5" s="135">
        <v>2862.91</v>
      </c>
      <c r="AU5" s="135">
        <v>27529</v>
      </c>
      <c r="AV5" s="134">
        <v>26</v>
      </c>
      <c r="AW5" s="134"/>
      <c r="AX5" s="134"/>
      <c r="AY5" s="134"/>
      <c r="AZ5" s="134"/>
      <c r="BA5" s="134"/>
      <c r="BB5" s="134" t="s">
        <v>320</v>
      </c>
      <c r="BC5" s="94"/>
      <c r="BD5" s="134"/>
      <c r="BE5" s="135">
        <v>0</v>
      </c>
      <c r="BF5" s="134" t="s">
        <v>264</v>
      </c>
      <c r="BG5" s="134" t="s">
        <v>382</v>
      </c>
      <c r="BH5" s="124" t="s">
        <v>432</v>
      </c>
      <c r="BI5" s="95" t="s">
        <v>100</v>
      </c>
      <c r="BJ5" s="121">
        <v>46164</v>
      </c>
      <c r="BK5" s="94" t="s">
        <v>103</v>
      </c>
      <c r="BL5" s="95" t="s">
        <v>108</v>
      </c>
      <c r="BM5" s="96" t="s">
        <v>181</v>
      </c>
      <c r="BN5" s="94" t="s">
        <v>223</v>
      </c>
      <c r="BO5" s="94"/>
      <c r="BP5" s="125"/>
      <c r="BQ5" s="126" t="s">
        <v>452</v>
      </c>
    </row>
    <row r="6" spans="1:69" hidden="1" x14ac:dyDescent="0.35">
      <c r="A6" s="133">
        <v>2</v>
      </c>
      <c r="B6" s="134" t="s">
        <v>253</v>
      </c>
      <c r="C6" s="134" t="s">
        <v>254</v>
      </c>
      <c r="D6" s="134" t="s">
        <v>255</v>
      </c>
      <c r="E6" s="134" t="s">
        <v>255</v>
      </c>
      <c r="F6" s="134" t="s">
        <v>255</v>
      </c>
      <c r="G6" s="134" t="s">
        <v>256</v>
      </c>
      <c r="H6" s="134" t="s">
        <v>257</v>
      </c>
      <c r="I6" s="134">
        <v>187535</v>
      </c>
      <c r="J6" s="134" t="s">
        <v>258</v>
      </c>
      <c r="K6" s="134">
        <v>187535</v>
      </c>
      <c r="L6" s="134" t="s">
        <v>259</v>
      </c>
      <c r="M6" s="134" t="s">
        <v>260</v>
      </c>
      <c r="N6" s="134">
        <v>137567</v>
      </c>
      <c r="O6" s="134" t="s">
        <v>268</v>
      </c>
      <c r="P6" s="134">
        <v>916468</v>
      </c>
      <c r="Q6" s="134" t="s">
        <v>269</v>
      </c>
      <c r="R6" s="134" t="s">
        <v>263</v>
      </c>
      <c r="S6" s="134" t="s">
        <v>270</v>
      </c>
      <c r="T6" s="134" t="s">
        <v>270</v>
      </c>
      <c r="U6" s="134" t="s">
        <v>271</v>
      </c>
      <c r="V6" s="134" t="s">
        <v>266</v>
      </c>
      <c r="W6" s="134">
        <v>541</v>
      </c>
      <c r="X6" s="134" t="s">
        <v>272</v>
      </c>
      <c r="Y6" s="134">
        <v>353626974</v>
      </c>
      <c r="Z6" s="134" t="s">
        <v>302</v>
      </c>
      <c r="AA6" s="134" t="s">
        <v>321</v>
      </c>
      <c r="AB6" s="135">
        <v>52000</v>
      </c>
      <c r="AC6" s="134" t="s">
        <v>313</v>
      </c>
      <c r="AD6" s="134">
        <v>24</v>
      </c>
      <c r="AE6" s="134" t="s">
        <v>322</v>
      </c>
      <c r="AF6" s="134" t="s">
        <v>323</v>
      </c>
      <c r="AG6" s="134" t="s">
        <v>324</v>
      </c>
      <c r="AH6" s="134" t="s">
        <v>325</v>
      </c>
      <c r="AI6" s="134" t="s">
        <v>326</v>
      </c>
      <c r="AJ6" s="135">
        <v>2780</v>
      </c>
      <c r="AK6" s="135">
        <v>2780</v>
      </c>
      <c r="AL6" s="134" t="s">
        <v>327</v>
      </c>
      <c r="AM6" s="135">
        <v>35652.11</v>
      </c>
      <c r="AN6" s="135">
        <v>14387.89</v>
      </c>
      <c r="AO6" s="135">
        <v>50040</v>
      </c>
      <c r="AP6" s="135">
        <v>16347.89</v>
      </c>
      <c r="AQ6" s="135">
        <v>1256.1099999999999</v>
      </c>
      <c r="AR6" s="135">
        <v>17604</v>
      </c>
      <c r="AS6" s="135">
        <v>16347.89</v>
      </c>
      <c r="AT6" s="135">
        <v>1256.1099999999999</v>
      </c>
      <c r="AU6" s="135">
        <v>17604</v>
      </c>
      <c r="AV6" s="134">
        <v>29</v>
      </c>
      <c r="AW6" s="134"/>
      <c r="AX6" s="134"/>
      <c r="AY6" s="134"/>
      <c r="AZ6" s="134"/>
      <c r="BA6" s="134"/>
      <c r="BB6" s="134" t="s">
        <v>320</v>
      </c>
      <c r="BC6" s="94"/>
      <c r="BD6" s="134"/>
      <c r="BE6" s="135">
        <v>0</v>
      </c>
      <c r="BF6" s="134" t="s">
        <v>270</v>
      </c>
      <c r="BG6" s="134" t="s">
        <v>383</v>
      </c>
      <c r="BH6" s="124" t="s">
        <v>432</v>
      </c>
      <c r="BI6" s="95" t="s">
        <v>100</v>
      </c>
      <c r="BJ6" s="121">
        <v>46164</v>
      </c>
      <c r="BK6" s="94" t="s">
        <v>104</v>
      </c>
      <c r="BL6" s="95" t="s">
        <v>109</v>
      </c>
      <c r="BM6" s="96" t="s">
        <v>181</v>
      </c>
      <c r="BN6" s="94" t="s">
        <v>223</v>
      </c>
      <c r="BO6" s="94"/>
      <c r="BP6" s="125"/>
      <c r="BQ6" s="127" t="s">
        <v>454</v>
      </c>
    </row>
    <row r="7" spans="1:69" hidden="1" x14ac:dyDescent="0.35">
      <c r="A7" s="133">
        <v>3</v>
      </c>
      <c r="B7" s="134" t="s">
        <v>253</v>
      </c>
      <c r="C7" s="134" t="s">
        <v>254</v>
      </c>
      <c r="D7" s="134" t="s">
        <v>255</v>
      </c>
      <c r="E7" s="134" t="s">
        <v>255</v>
      </c>
      <c r="F7" s="134" t="s">
        <v>255</v>
      </c>
      <c r="G7" s="134" t="s">
        <v>256</v>
      </c>
      <c r="H7" s="134" t="s">
        <v>257</v>
      </c>
      <c r="I7" s="134">
        <v>168481</v>
      </c>
      <c r="J7" s="134" t="s">
        <v>273</v>
      </c>
      <c r="K7" s="134">
        <v>168481</v>
      </c>
      <c r="L7" s="134" t="s">
        <v>259</v>
      </c>
      <c r="M7" s="134" t="s">
        <v>260</v>
      </c>
      <c r="N7" s="134">
        <v>382998</v>
      </c>
      <c r="O7" s="134" t="s">
        <v>274</v>
      </c>
      <c r="P7" s="134">
        <v>598695</v>
      </c>
      <c r="Q7" s="134" t="s">
        <v>275</v>
      </c>
      <c r="R7" s="134" t="s">
        <v>263</v>
      </c>
      <c r="S7" s="134" t="s">
        <v>276</v>
      </c>
      <c r="T7" s="134" t="s">
        <v>276</v>
      </c>
      <c r="U7" s="134" t="s">
        <v>271</v>
      </c>
      <c r="V7" s="134" t="s">
        <v>266</v>
      </c>
      <c r="W7" s="134">
        <v>541</v>
      </c>
      <c r="X7" s="134" t="s">
        <v>272</v>
      </c>
      <c r="Y7" s="134">
        <v>353912375</v>
      </c>
      <c r="Z7" s="134" t="s">
        <v>303</v>
      </c>
      <c r="AA7" s="134" t="s">
        <v>328</v>
      </c>
      <c r="AB7" s="135">
        <v>42000</v>
      </c>
      <c r="AC7" s="134" t="s">
        <v>329</v>
      </c>
      <c r="AD7" s="134">
        <v>24</v>
      </c>
      <c r="AE7" s="134" t="s">
        <v>330</v>
      </c>
      <c r="AF7" s="134" t="s">
        <v>331</v>
      </c>
      <c r="AG7" s="134" t="s">
        <v>332</v>
      </c>
      <c r="AH7" s="134" t="s">
        <v>333</v>
      </c>
      <c r="AI7" s="134" t="s">
        <v>334</v>
      </c>
      <c r="AJ7" s="135">
        <v>2240</v>
      </c>
      <c r="AK7" s="135">
        <v>2240</v>
      </c>
      <c r="AL7" s="134" t="s">
        <v>335</v>
      </c>
      <c r="AM7" s="135">
        <v>31075.119999999999</v>
      </c>
      <c r="AN7" s="135">
        <v>11204.88</v>
      </c>
      <c r="AO7" s="135">
        <v>42280</v>
      </c>
      <c r="AP7" s="135">
        <v>10924.88</v>
      </c>
      <c r="AQ7" s="135">
        <v>689.12</v>
      </c>
      <c r="AR7" s="135">
        <v>11614</v>
      </c>
      <c r="AS7" s="135">
        <v>10924.88</v>
      </c>
      <c r="AT7" s="135">
        <v>689.12</v>
      </c>
      <c r="AU7" s="135">
        <v>11614</v>
      </c>
      <c r="AV7" s="134">
        <v>29</v>
      </c>
      <c r="AW7" s="134"/>
      <c r="AX7" s="134"/>
      <c r="AY7" s="134"/>
      <c r="AZ7" s="134"/>
      <c r="BA7" s="134"/>
      <c r="BB7" s="134" t="s">
        <v>320</v>
      </c>
      <c r="BC7" s="94"/>
      <c r="BD7" s="134"/>
      <c r="BE7" s="135">
        <v>0</v>
      </c>
      <c r="BF7" s="134" t="s">
        <v>276</v>
      </c>
      <c r="BG7" s="134" t="s">
        <v>384</v>
      </c>
      <c r="BH7" s="124" t="s">
        <v>432</v>
      </c>
      <c r="BI7" s="95" t="s">
        <v>100</v>
      </c>
      <c r="BJ7" s="121">
        <v>46163</v>
      </c>
      <c r="BK7" s="94" t="s">
        <v>103</v>
      </c>
      <c r="BL7" s="95" t="s">
        <v>108</v>
      </c>
      <c r="BM7" s="96" t="s">
        <v>181</v>
      </c>
      <c r="BN7" s="94" t="s">
        <v>223</v>
      </c>
      <c r="BO7" s="94"/>
      <c r="BP7" s="125"/>
      <c r="BQ7" s="126" t="s">
        <v>452</v>
      </c>
    </row>
    <row r="8" spans="1:69" hidden="1" x14ac:dyDescent="0.35">
      <c r="A8" s="133">
        <v>4</v>
      </c>
      <c r="B8" s="134" t="s">
        <v>253</v>
      </c>
      <c r="C8" s="134" t="s">
        <v>254</v>
      </c>
      <c r="D8" s="134" t="s">
        <v>255</v>
      </c>
      <c r="E8" s="134" t="s">
        <v>255</v>
      </c>
      <c r="F8" s="134" t="s">
        <v>255</v>
      </c>
      <c r="G8" s="134" t="s">
        <v>256</v>
      </c>
      <c r="H8" s="134" t="s">
        <v>257</v>
      </c>
      <c r="I8" s="134">
        <v>168481</v>
      </c>
      <c r="J8" s="134" t="s">
        <v>273</v>
      </c>
      <c r="K8" s="134">
        <v>168481</v>
      </c>
      <c r="L8" s="134" t="s">
        <v>259</v>
      </c>
      <c r="M8" s="134" t="s">
        <v>260</v>
      </c>
      <c r="N8" s="134">
        <v>382998</v>
      </c>
      <c r="O8" s="134" t="s">
        <v>274</v>
      </c>
      <c r="P8" s="134">
        <v>736547</v>
      </c>
      <c r="Q8" s="134" t="s">
        <v>277</v>
      </c>
      <c r="R8" s="134" t="s">
        <v>263</v>
      </c>
      <c r="S8" s="134" t="s">
        <v>278</v>
      </c>
      <c r="T8" s="134" t="s">
        <v>278</v>
      </c>
      <c r="U8" s="134" t="s">
        <v>265</v>
      </c>
      <c r="V8" s="134" t="s">
        <v>266</v>
      </c>
      <c r="W8" s="134">
        <v>0</v>
      </c>
      <c r="X8" s="134" t="s">
        <v>279</v>
      </c>
      <c r="Y8" s="134">
        <v>354189670</v>
      </c>
      <c r="Z8" s="134" t="s">
        <v>304</v>
      </c>
      <c r="AA8" s="134" t="s">
        <v>336</v>
      </c>
      <c r="AB8" s="135">
        <v>52000</v>
      </c>
      <c r="AC8" s="134" t="s">
        <v>329</v>
      </c>
      <c r="AD8" s="134">
        <v>24</v>
      </c>
      <c r="AE8" s="134" t="s">
        <v>322</v>
      </c>
      <c r="AF8" s="134" t="s">
        <v>337</v>
      </c>
      <c r="AG8" s="134" t="s">
        <v>338</v>
      </c>
      <c r="AH8" s="134" t="s">
        <v>333</v>
      </c>
      <c r="AI8" s="134" t="s">
        <v>339</v>
      </c>
      <c r="AJ8" s="135">
        <v>2780</v>
      </c>
      <c r="AK8" s="135">
        <v>2780</v>
      </c>
      <c r="AL8" s="134" t="s">
        <v>340</v>
      </c>
      <c r="AM8" s="135">
        <v>32187.84</v>
      </c>
      <c r="AN8" s="135">
        <v>13892.16</v>
      </c>
      <c r="AO8" s="135">
        <v>46080</v>
      </c>
      <c r="AP8" s="135">
        <v>19812.16</v>
      </c>
      <c r="AQ8" s="135">
        <v>1608.84</v>
      </c>
      <c r="AR8" s="135">
        <v>21421</v>
      </c>
      <c r="AS8" s="135">
        <v>19812.16</v>
      </c>
      <c r="AT8" s="135">
        <v>1608.84</v>
      </c>
      <c r="AU8" s="135">
        <v>21421</v>
      </c>
      <c r="AV8" s="134">
        <v>29</v>
      </c>
      <c r="AW8" s="134"/>
      <c r="AX8" s="134"/>
      <c r="AY8" s="134"/>
      <c r="AZ8" s="134"/>
      <c r="BA8" s="134"/>
      <c r="BB8" s="134" t="s">
        <v>320</v>
      </c>
      <c r="BC8" s="94"/>
      <c r="BD8" s="134" t="s">
        <v>380</v>
      </c>
      <c r="BE8" s="135">
        <v>52000</v>
      </c>
      <c r="BF8" s="134" t="s">
        <v>278</v>
      </c>
      <c r="BG8" s="134" t="s">
        <v>385</v>
      </c>
      <c r="BH8" s="124" t="s">
        <v>432</v>
      </c>
      <c r="BI8" s="95" t="s">
        <v>100</v>
      </c>
      <c r="BJ8" s="121">
        <v>46163</v>
      </c>
      <c r="BK8" s="94" t="s">
        <v>104</v>
      </c>
      <c r="BL8" s="95" t="s">
        <v>109</v>
      </c>
      <c r="BM8" s="96" t="s">
        <v>181</v>
      </c>
      <c r="BN8" s="94" t="s">
        <v>223</v>
      </c>
      <c r="BO8" s="94"/>
      <c r="BP8" s="125"/>
      <c r="BQ8" s="127" t="s">
        <v>454</v>
      </c>
    </row>
    <row r="9" spans="1:69" hidden="1" x14ac:dyDescent="0.35">
      <c r="A9" s="133">
        <v>5</v>
      </c>
      <c r="B9" s="134" t="s">
        <v>253</v>
      </c>
      <c r="C9" s="134" t="s">
        <v>254</v>
      </c>
      <c r="D9" s="134" t="s">
        <v>255</v>
      </c>
      <c r="E9" s="134" t="s">
        <v>255</v>
      </c>
      <c r="F9" s="134" t="s">
        <v>255</v>
      </c>
      <c r="G9" s="134" t="s">
        <v>256</v>
      </c>
      <c r="H9" s="134" t="s">
        <v>257</v>
      </c>
      <c r="I9" s="134">
        <v>187535</v>
      </c>
      <c r="J9" s="134" t="s">
        <v>258</v>
      </c>
      <c r="K9" s="134">
        <v>187535</v>
      </c>
      <c r="L9" s="134" t="s">
        <v>259</v>
      </c>
      <c r="M9" s="134" t="s">
        <v>260</v>
      </c>
      <c r="N9" s="134">
        <v>137567</v>
      </c>
      <c r="O9" s="134" t="s">
        <v>268</v>
      </c>
      <c r="P9" s="134">
        <v>185741</v>
      </c>
      <c r="Q9" s="134" t="s">
        <v>280</v>
      </c>
      <c r="R9" s="134" t="s">
        <v>263</v>
      </c>
      <c r="S9" s="134" t="s">
        <v>281</v>
      </c>
      <c r="T9" s="134" t="s">
        <v>281</v>
      </c>
      <c r="U9" s="134" t="s">
        <v>265</v>
      </c>
      <c r="V9" s="134" t="s">
        <v>266</v>
      </c>
      <c r="W9" s="134">
        <v>0</v>
      </c>
      <c r="X9" s="134" t="s">
        <v>279</v>
      </c>
      <c r="Y9" s="134">
        <v>354189697</v>
      </c>
      <c r="Z9" s="134" t="s">
        <v>305</v>
      </c>
      <c r="AA9" s="134" t="s">
        <v>312</v>
      </c>
      <c r="AB9" s="135">
        <v>32000</v>
      </c>
      <c r="AC9" s="134" t="s">
        <v>313</v>
      </c>
      <c r="AD9" s="134">
        <v>24</v>
      </c>
      <c r="AE9" s="134" t="s">
        <v>322</v>
      </c>
      <c r="AF9" s="134" t="s">
        <v>341</v>
      </c>
      <c r="AG9" s="134" t="s">
        <v>342</v>
      </c>
      <c r="AH9" s="134" t="s">
        <v>333</v>
      </c>
      <c r="AI9" s="134" t="s">
        <v>343</v>
      </c>
      <c r="AJ9" s="135">
        <v>1710</v>
      </c>
      <c r="AK9" s="135">
        <v>1710</v>
      </c>
      <c r="AL9" s="134" t="s">
        <v>344</v>
      </c>
      <c r="AM9" s="135">
        <v>16998.240000000002</v>
      </c>
      <c r="AN9" s="135">
        <v>6941.76</v>
      </c>
      <c r="AO9" s="135">
        <v>23940</v>
      </c>
      <c r="AP9" s="135">
        <v>15001.76</v>
      </c>
      <c r="AQ9" s="135">
        <v>1753.24</v>
      </c>
      <c r="AR9" s="135">
        <v>16755</v>
      </c>
      <c r="AS9" s="135">
        <v>15001.76</v>
      </c>
      <c r="AT9" s="135">
        <v>1753.24</v>
      </c>
      <c r="AU9" s="135">
        <v>16755</v>
      </c>
      <c r="AV9" s="134">
        <v>26</v>
      </c>
      <c r="AW9" s="134"/>
      <c r="AX9" s="134"/>
      <c r="AY9" s="134"/>
      <c r="AZ9" s="134"/>
      <c r="BA9" s="134"/>
      <c r="BB9" s="134" t="s">
        <v>320</v>
      </c>
      <c r="BC9" s="94"/>
      <c r="BD9" s="134"/>
      <c r="BE9" s="135">
        <v>0</v>
      </c>
      <c r="BF9" s="134" t="s">
        <v>281</v>
      </c>
      <c r="BG9" s="134" t="s">
        <v>386</v>
      </c>
      <c r="BH9" s="124" t="s">
        <v>432</v>
      </c>
      <c r="BI9" s="95" t="s">
        <v>100</v>
      </c>
      <c r="BJ9" s="121">
        <v>46164</v>
      </c>
      <c r="BK9" s="94" t="s">
        <v>103</v>
      </c>
      <c r="BL9" s="95" t="s">
        <v>108</v>
      </c>
      <c r="BM9" s="96" t="s">
        <v>181</v>
      </c>
      <c r="BN9" s="94" t="s">
        <v>223</v>
      </c>
      <c r="BO9" s="94"/>
      <c r="BP9" s="125"/>
      <c r="BQ9" s="126" t="s">
        <v>452</v>
      </c>
    </row>
    <row r="10" spans="1:69" x14ac:dyDescent="0.35">
      <c r="A10" s="133">
        <v>6</v>
      </c>
      <c r="B10" s="134" t="s">
        <v>253</v>
      </c>
      <c r="C10" s="134" t="s">
        <v>254</v>
      </c>
      <c r="D10" s="134" t="s">
        <v>255</v>
      </c>
      <c r="E10" s="134" t="s">
        <v>255</v>
      </c>
      <c r="F10" s="134" t="s">
        <v>255</v>
      </c>
      <c r="G10" s="134" t="s">
        <v>256</v>
      </c>
      <c r="H10" s="134" t="s">
        <v>257</v>
      </c>
      <c r="I10" s="134">
        <v>187535</v>
      </c>
      <c r="J10" s="134" t="s">
        <v>258</v>
      </c>
      <c r="K10" s="134">
        <v>187535</v>
      </c>
      <c r="L10" s="134" t="s">
        <v>259</v>
      </c>
      <c r="M10" s="134" t="s">
        <v>260</v>
      </c>
      <c r="N10" s="134">
        <v>133557</v>
      </c>
      <c r="O10" s="134">
        <v>501555</v>
      </c>
      <c r="P10" s="134">
        <v>180401</v>
      </c>
      <c r="Q10" s="134" t="s">
        <v>283</v>
      </c>
      <c r="R10" s="134" t="s">
        <v>263</v>
      </c>
      <c r="S10" s="134" t="s">
        <v>284</v>
      </c>
      <c r="T10" s="134" t="s">
        <v>284</v>
      </c>
      <c r="U10" s="134" t="s">
        <v>285</v>
      </c>
      <c r="V10" s="134" t="s">
        <v>266</v>
      </c>
      <c r="W10" s="134">
        <v>0</v>
      </c>
      <c r="X10" s="134" t="s">
        <v>286</v>
      </c>
      <c r="Y10" s="134">
        <v>354509112</v>
      </c>
      <c r="Z10" s="134" t="s">
        <v>306</v>
      </c>
      <c r="AA10" s="134" t="s">
        <v>345</v>
      </c>
      <c r="AB10" s="135">
        <v>62000</v>
      </c>
      <c r="AC10" s="134" t="s">
        <v>313</v>
      </c>
      <c r="AD10" s="134">
        <v>24</v>
      </c>
      <c r="AE10" s="134" t="s">
        <v>346</v>
      </c>
      <c r="AF10" s="134" t="s">
        <v>347</v>
      </c>
      <c r="AG10" s="134" t="s">
        <v>348</v>
      </c>
      <c r="AH10" s="134" t="s">
        <v>325</v>
      </c>
      <c r="AI10" s="134" t="s">
        <v>349</v>
      </c>
      <c r="AJ10" s="135">
        <v>3310</v>
      </c>
      <c r="AK10" s="135">
        <v>3310</v>
      </c>
      <c r="AL10" s="134" t="s">
        <v>350</v>
      </c>
      <c r="AM10" s="135">
        <v>46258.86</v>
      </c>
      <c r="AN10" s="135">
        <v>17011.14</v>
      </c>
      <c r="AO10" s="135">
        <v>63270</v>
      </c>
      <c r="AP10" s="135">
        <v>15741.14</v>
      </c>
      <c r="AQ10" s="135">
        <v>681.86</v>
      </c>
      <c r="AR10" s="135">
        <v>16423</v>
      </c>
      <c r="AS10" s="135">
        <v>15741.14</v>
      </c>
      <c r="AT10" s="135">
        <v>681.86</v>
      </c>
      <c r="AU10" s="135">
        <v>16423</v>
      </c>
      <c r="AV10" s="134">
        <v>28</v>
      </c>
      <c r="AW10" s="134"/>
      <c r="AX10" s="134"/>
      <c r="AY10" s="134"/>
      <c r="AZ10" s="134"/>
      <c r="BA10" s="134"/>
      <c r="BB10" s="134" t="s">
        <v>320</v>
      </c>
      <c r="BC10" s="94"/>
      <c r="BD10" s="134"/>
      <c r="BE10" s="135">
        <v>0</v>
      </c>
      <c r="BF10" s="134" t="s">
        <v>284</v>
      </c>
      <c r="BG10" s="134" t="s">
        <v>387</v>
      </c>
      <c r="BH10" s="124" t="s">
        <v>432</v>
      </c>
      <c r="BI10" s="95" t="s">
        <v>100</v>
      </c>
      <c r="BJ10" s="121">
        <v>46164</v>
      </c>
      <c r="BK10" s="94" t="s">
        <v>103</v>
      </c>
      <c r="BL10" s="95" t="s">
        <v>108</v>
      </c>
      <c r="BM10" s="96" t="s">
        <v>180</v>
      </c>
      <c r="BN10" s="94" t="s">
        <v>221</v>
      </c>
      <c r="BO10" s="94">
        <v>20000</v>
      </c>
      <c r="BP10" s="42" t="s">
        <v>182</v>
      </c>
      <c r="BQ10" s="127" t="s">
        <v>449</v>
      </c>
    </row>
    <row r="11" spans="1:69" hidden="1" x14ac:dyDescent="0.35">
      <c r="A11" s="133">
        <v>7</v>
      </c>
      <c r="B11" s="134" t="s">
        <v>253</v>
      </c>
      <c r="C11" s="134" t="s">
        <v>254</v>
      </c>
      <c r="D11" s="134" t="s">
        <v>255</v>
      </c>
      <c r="E11" s="134" t="s">
        <v>255</v>
      </c>
      <c r="F11" s="134" t="s">
        <v>255</v>
      </c>
      <c r="G11" s="134" t="s">
        <v>256</v>
      </c>
      <c r="H11" s="134" t="s">
        <v>257</v>
      </c>
      <c r="I11" s="134">
        <v>187535</v>
      </c>
      <c r="J11" s="134" t="s">
        <v>258</v>
      </c>
      <c r="K11" s="134">
        <v>187535</v>
      </c>
      <c r="L11" s="134" t="s">
        <v>259</v>
      </c>
      <c r="M11" s="134" t="s">
        <v>260</v>
      </c>
      <c r="N11" s="134">
        <v>137567</v>
      </c>
      <c r="O11" s="134" t="s">
        <v>268</v>
      </c>
      <c r="P11" s="134">
        <v>916468</v>
      </c>
      <c r="Q11" s="134" t="s">
        <v>269</v>
      </c>
      <c r="R11" s="134" t="s">
        <v>263</v>
      </c>
      <c r="S11" s="134" t="s">
        <v>287</v>
      </c>
      <c r="T11" s="134" t="s">
        <v>287</v>
      </c>
      <c r="U11" s="134" t="s">
        <v>271</v>
      </c>
      <c r="V11" s="134" t="s">
        <v>266</v>
      </c>
      <c r="W11" s="134">
        <v>0</v>
      </c>
      <c r="X11" s="134" t="s">
        <v>272</v>
      </c>
      <c r="Y11" s="134">
        <v>355065655</v>
      </c>
      <c r="Z11" s="134" t="s">
        <v>307</v>
      </c>
      <c r="AA11" s="134" t="s">
        <v>351</v>
      </c>
      <c r="AB11" s="135">
        <v>72000</v>
      </c>
      <c r="AC11" s="134" t="s">
        <v>313</v>
      </c>
      <c r="AD11" s="134">
        <v>24</v>
      </c>
      <c r="AE11" s="134" t="s">
        <v>346</v>
      </c>
      <c r="AF11" s="134" t="s">
        <v>352</v>
      </c>
      <c r="AG11" s="134" t="s">
        <v>324</v>
      </c>
      <c r="AH11" s="134" t="s">
        <v>325</v>
      </c>
      <c r="AI11" s="134" t="s">
        <v>353</v>
      </c>
      <c r="AJ11" s="135">
        <v>3840</v>
      </c>
      <c r="AK11" s="135">
        <v>3840</v>
      </c>
      <c r="AL11" s="134" t="s">
        <v>354</v>
      </c>
      <c r="AM11" s="135">
        <v>43737.32</v>
      </c>
      <c r="AN11" s="135">
        <v>17702.68</v>
      </c>
      <c r="AO11" s="135">
        <v>61440</v>
      </c>
      <c r="AP11" s="135">
        <v>28262.68</v>
      </c>
      <c r="AQ11" s="135">
        <v>2743.32</v>
      </c>
      <c r="AR11" s="135">
        <v>31006</v>
      </c>
      <c r="AS11" s="135">
        <v>28262.68</v>
      </c>
      <c r="AT11" s="135">
        <v>2743.32</v>
      </c>
      <c r="AU11" s="135">
        <v>31006</v>
      </c>
      <c r="AV11" s="134">
        <v>27</v>
      </c>
      <c r="AW11" s="134"/>
      <c r="AX11" s="134"/>
      <c r="AY11" s="134"/>
      <c r="AZ11" s="134"/>
      <c r="BA11" s="134"/>
      <c r="BB11" s="134" t="s">
        <v>320</v>
      </c>
      <c r="BC11" s="94"/>
      <c r="BD11" s="134"/>
      <c r="BE11" s="135">
        <v>0</v>
      </c>
      <c r="BF11" s="134" t="s">
        <v>287</v>
      </c>
      <c r="BG11" s="134" t="s">
        <v>388</v>
      </c>
      <c r="BH11" s="124" t="s">
        <v>432</v>
      </c>
      <c r="BI11" s="95" t="s">
        <v>100</v>
      </c>
      <c r="BJ11" s="121">
        <v>46164</v>
      </c>
      <c r="BK11" s="94" t="s">
        <v>103</v>
      </c>
      <c r="BL11" s="95" t="s">
        <v>108</v>
      </c>
      <c r="BM11" s="96" t="s">
        <v>181</v>
      </c>
      <c r="BN11" s="94" t="s">
        <v>223</v>
      </c>
      <c r="BO11" s="94"/>
      <c r="BP11" s="125"/>
      <c r="BQ11" s="126" t="s">
        <v>452</v>
      </c>
    </row>
    <row r="12" spans="1:69" hidden="1" x14ac:dyDescent="0.35">
      <c r="A12" s="133">
        <v>8</v>
      </c>
      <c r="B12" s="134" t="s">
        <v>253</v>
      </c>
      <c r="C12" s="134" t="s">
        <v>254</v>
      </c>
      <c r="D12" s="134" t="s">
        <v>255</v>
      </c>
      <c r="E12" s="134" t="s">
        <v>255</v>
      </c>
      <c r="F12" s="134" t="s">
        <v>255</v>
      </c>
      <c r="G12" s="134" t="s">
        <v>256</v>
      </c>
      <c r="H12" s="134" t="s">
        <v>257</v>
      </c>
      <c r="I12" s="134">
        <v>168481</v>
      </c>
      <c r="J12" s="134" t="s">
        <v>273</v>
      </c>
      <c r="K12" s="134">
        <v>168481</v>
      </c>
      <c r="L12" s="134" t="s">
        <v>259</v>
      </c>
      <c r="M12" s="134" t="s">
        <v>260</v>
      </c>
      <c r="N12" s="134">
        <v>382998</v>
      </c>
      <c r="O12" s="134" t="s">
        <v>274</v>
      </c>
      <c r="P12" s="134">
        <v>563412</v>
      </c>
      <c r="Q12" s="134" t="s">
        <v>288</v>
      </c>
      <c r="R12" s="134" t="s">
        <v>263</v>
      </c>
      <c r="S12" s="134" t="s">
        <v>289</v>
      </c>
      <c r="T12" s="134" t="s">
        <v>289</v>
      </c>
      <c r="U12" s="134" t="s">
        <v>265</v>
      </c>
      <c r="V12" s="134" t="s">
        <v>266</v>
      </c>
      <c r="W12" s="134">
        <v>0</v>
      </c>
      <c r="X12" s="134" t="s">
        <v>272</v>
      </c>
      <c r="Y12" s="134">
        <v>357960637</v>
      </c>
      <c r="Z12" s="134" t="s">
        <v>308</v>
      </c>
      <c r="AA12" s="134" t="s">
        <v>355</v>
      </c>
      <c r="AB12" s="135">
        <v>65000</v>
      </c>
      <c r="AC12" s="134" t="s">
        <v>329</v>
      </c>
      <c r="AD12" s="134">
        <v>24</v>
      </c>
      <c r="AE12" s="134" t="s">
        <v>356</v>
      </c>
      <c r="AF12" s="134" t="s">
        <v>337</v>
      </c>
      <c r="AG12" s="134" t="s">
        <v>357</v>
      </c>
      <c r="AH12" s="134" t="s">
        <v>333</v>
      </c>
      <c r="AI12" s="134" t="s">
        <v>358</v>
      </c>
      <c r="AJ12" s="135">
        <v>3470</v>
      </c>
      <c r="AK12" s="135">
        <v>3470</v>
      </c>
      <c r="AL12" s="134" t="s">
        <v>359</v>
      </c>
      <c r="AM12" s="135">
        <v>20618.490000000002</v>
      </c>
      <c r="AN12" s="135">
        <v>10611.51</v>
      </c>
      <c r="AO12" s="135">
        <v>31230</v>
      </c>
      <c r="AP12" s="135">
        <v>44381.51</v>
      </c>
      <c r="AQ12" s="135">
        <v>7889.49</v>
      </c>
      <c r="AR12" s="135">
        <v>52271</v>
      </c>
      <c r="AS12" s="135">
        <v>34213.79</v>
      </c>
      <c r="AT12" s="135">
        <v>7426.21</v>
      </c>
      <c r="AU12" s="135">
        <v>41640</v>
      </c>
      <c r="AV12" s="134">
        <v>21</v>
      </c>
      <c r="AW12" s="134"/>
      <c r="AX12" s="134"/>
      <c r="AY12" s="134"/>
      <c r="AZ12" s="134"/>
      <c r="BA12" s="134"/>
      <c r="BB12" s="134" t="s">
        <v>320</v>
      </c>
      <c r="BC12" s="94"/>
      <c r="BD12" s="134"/>
      <c r="BE12" s="135">
        <v>0</v>
      </c>
      <c r="BF12" s="134" t="s">
        <v>289</v>
      </c>
      <c r="BG12" s="134" t="s">
        <v>389</v>
      </c>
      <c r="BH12" s="124" t="s">
        <v>432</v>
      </c>
      <c r="BI12" s="95" t="s">
        <v>100</v>
      </c>
      <c r="BJ12" s="121">
        <v>46163</v>
      </c>
      <c r="BK12" s="94" t="s">
        <v>103</v>
      </c>
      <c r="BL12" s="95" t="s">
        <v>108</v>
      </c>
      <c r="BM12" s="96" t="s">
        <v>181</v>
      </c>
      <c r="BN12" s="94" t="s">
        <v>223</v>
      </c>
      <c r="BO12" s="94"/>
      <c r="BP12" s="125"/>
      <c r="BQ12" s="126" t="s">
        <v>452</v>
      </c>
    </row>
    <row r="13" spans="1:69" hidden="1" x14ac:dyDescent="0.35">
      <c r="A13" s="133">
        <v>9</v>
      </c>
      <c r="B13" s="134" t="s">
        <v>253</v>
      </c>
      <c r="C13" s="134" t="s">
        <v>254</v>
      </c>
      <c r="D13" s="134" t="s">
        <v>255</v>
      </c>
      <c r="E13" s="134" t="s">
        <v>255</v>
      </c>
      <c r="F13" s="134" t="s">
        <v>255</v>
      </c>
      <c r="G13" s="134" t="s">
        <v>256</v>
      </c>
      <c r="H13" s="134" t="s">
        <v>257</v>
      </c>
      <c r="I13" s="134">
        <v>76789</v>
      </c>
      <c r="J13" s="134" t="s">
        <v>273</v>
      </c>
      <c r="K13" s="134">
        <v>76789</v>
      </c>
      <c r="L13" s="134" t="s">
        <v>259</v>
      </c>
      <c r="M13" s="134" t="s">
        <v>260</v>
      </c>
      <c r="N13" s="134">
        <v>159204</v>
      </c>
      <c r="O13" s="134" t="s">
        <v>290</v>
      </c>
      <c r="P13" s="134">
        <v>213598</v>
      </c>
      <c r="Q13" s="134" t="s">
        <v>291</v>
      </c>
      <c r="R13" s="134" t="s">
        <v>263</v>
      </c>
      <c r="S13" s="134" t="s">
        <v>292</v>
      </c>
      <c r="T13" s="134" t="s">
        <v>292</v>
      </c>
      <c r="U13" s="134" t="s">
        <v>265</v>
      </c>
      <c r="V13" s="134" t="s">
        <v>266</v>
      </c>
      <c r="W13" s="134">
        <v>0</v>
      </c>
      <c r="X13" s="134" t="s">
        <v>279</v>
      </c>
      <c r="Y13" s="134">
        <v>358116021</v>
      </c>
      <c r="Z13" s="134" t="s">
        <v>309</v>
      </c>
      <c r="AA13" s="134" t="s">
        <v>360</v>
      </c>
      <c r="AB13" s="135">
        <v>38000</v>
      </c>
      <c r="AC13" s="134" t="s">
        <v>329</v>
      </c>
      <c r="AD13" s="134">
        <v>24</v>
      </c>
      <c r="AE13" s="134" t="s">
        <v>314</v>
      </c>
      <c r="AF13" s="134" t="s">
        <v>361</v>
      </c>
      <c r="AG13" s="134" t="s">
        <v>362</v>
      </c>
      <c r="AH13" s="134" t="s">
        <v>317</v>
      </c>
      <c r="AI13" s="134" t="s">
        <v>363</v>
      </c>
      <c r="AJ13" s="135">
        <v>2010</v>
      </c>
      <c r="AK13" s="135">
        <v>2010</v>
      </c>
      <c r="AL13" s="134" t="s">
        <v>364</v>
      </c>
      <c r="AM13" s="135">
        <v>10637.01</v>
      </c>
      <c r="AN13" s="135">
        <v>5442.99</v>
      </c>
      <c r="AO13" s="135">
        <v>16080</v>
      </c>
      <c r="AP13" s="135">
        <v>27362.99</v>
      </c>
      <c r="AQ13" s="135">
        <v>4864.01</v>
      </c>
      <c r="AR13" s="135">
        <v>32227</v>
      </c>
      <c r="AS13" s="135">
        <v>19644.36</v>
      </c>
      <c r="AT13" s="135">
        <v>4475.6400000000003</v>
      </c>
      <c r="AU13" s="135">
        <v>24120</v>
      </c>
      <c r="AV13" s="134">
        <v>20</v>
      </c>
      <c r="AW13" s="134"/>
      <c r="AX13" s="134"/>
      <c r="AY13" s="134"/>
      <c r="AZ13" s="134"/>
      <c r="BA13" s="134"/>
      <c r="BB13" s="134" t="s">
        <v>320</v>
      </c>
      <c r="BC13" s="94"/>
      <c r="BD13" s="134" t="s">
        <v>380</v>
      </c>
      <c r="BE13" s="135">
        <v>38000</v>
      </c>
      <c r="BF13" s="134" t="s">
        <v>292</v>
      </c>
      <c r="BG13" s="134" t="s">
        <v>390</v>
      </c>
      <c r="BH13" s="124" t="s">
        <v>432</v>
      </c>
      <c r="BI13" s="95" t="s">
        <v>100</v>
      </c>
      <c r="BJ13" s="121">
        <v>46163</v>
      </c>
      <c r="BK13" s="94" t="s">
        <v>104</v>
      </c>
      <c r="BL13" s="95" t="s">
        <v>119</v>
      </c>
      <c r="BM13" s="96" t="s">
        <v>181</v>
      </c>
      <c r="BN13" s="94" t="s">
        <v>223</v>
      </c>
      <c r="BO13" s="94"/>
      <c r="BP13" s="125"/>
      <c r="BQ13" s="127" t="s">
        <v>454</v>
      </c>
    </row>
    <row r="14" spans="1:69" hidden="1" x14ac:dyDescent="0.35">
      <c r="A14" s="133">
        <v>10</v>
      </c>
      <c r="B14" s="134" t="s">
        <v>253</v>
      </c>
      <c r="C14" s="134" t="s">
        <v>254</v>
      </c>
      <c r="D14" s="134" t="s">
        <v>255</v>
      </c>
      <c r="E14" s="134" t="s">
        <v>255</v>
      </c>
      <c r="F14" s="134" t="s">
        <v>255</v>
      </c>
      <c r="G14" s="134" t="s">
        <v>256</v>
      </c>
      <c r="H14" s="134" t="s">
        <v>257</v>
      </c>
      <c r="I14" s="134">
        <v>76789</v>
      </c>
      <c r="J14" s="134" t="s">
        <v>273</v>
      </c>
      <c r="K14" s="134">
        <v>76789</v>
      </c>
      <c r="L14" s="134" t="s">
        <v>259</v>
      </c>
      <c r="M14" s="134" t="s">
        <v>260</v>
      </c>
      <c r="N14" s="134">
        <v>159017</v>
      </c>
      <c r="O14" s="134" t="s">
        <v>293</v>
      </c>
      <c r="P14" s="134">
        <v>213360</v>
      </c>
      <c r="Q14" s="134" t="s">
        <v>294</v>
      </c>
      <c r="R14" s="134" t="s">
        <v>263</v>
      </c>
      <c r="S14" s="134" t="s">
        <v>295</v>
      </c>
      <c r="T14" s="134" t="s">
        <v>295</v>
      </c>
      <c r="U14" s="134" t="s">
        <v>265</v>
      </c>
      <c r="V14" s="134" t="s">
        <v>266</v>
      </c>
      <c r="W14" s="134">
        <v>0</v>
      </c>
      <c r="X14" s="134" t="s">
        <v>272</v>
      </c>
      <c r="Y14" s="134">
        <v>358414231</v>
      </c>
      <c r="Z14" s="134" t="s">
        <v>310</v>
      </c>
      <c r="AA14" s="134" t="s">
        <v>363</v>
      </c>
      <c r="AB14" s="135">
        <v>34000</v>
      </c>
      <c r="AC14" s="134" t="s">
        <v>329</v>
      </c>
      <c r="AD14" s="134">
        <v>24</v>
      </c>
      <c r="AE14" s="134" t="s">
        <v>365</v>
      </c>
      <c r="AF14" s="134" t="s">
        <v>366</v>
      </c>
      <c r="AG14" s="134" t="s">
        <v>367</v>
      </c>
      <c r="AH14" s="134" t="s">
        <v>368</v>
      </c>
      <c r="AI14" s="134" t="s">
        <v>369</v>
      </c>
      <c r="AJ14" s="135">
        <v>1790</v>
      </c>
      <c r="AK14" s="135">
        <v>1790</v>
      </c>
      <c r="AL14" s="134" t="s">
        <v>370</v>
      </c>
      <c r="AM14" s="135">
        <v>13478.24</v>
      </c>
      <c r="AN14" s="135">
        <v>6211.76</v>
      </c>
      <c r="AO14" s="135">
        <v>19690</v>
      </c>
      <c r="AP14" s="135">
        <v>20521.759999999998</v>
      </c>
      <c r="AQ14" s="135">
        <v>2959.24</v>
      </c>
      <c r="AR14" s="135">
        <v>23481</v>
      </c>
      <c r="AS14" s="135">
        <v>11910.13</v>
      </c>
      <c r="AT14" s="135">
        <v>2409.87</v>
      </c>
      <c r="AU14" s="135">
        <v>14320</v>
      </c>
      <c r="AV14" s="134">
        <v>19</v>
      </c>
      <c r="AW14" s="134"/>
      <c r="AX14" s="134"/>
      <c r="AY14" s="134"/>
      <c r="AZ14" s="134"/>
      <c r="BA14" s="134"/>
      <c r="BB14" s="134" t="s">
        <v>320</v>
      </c>
      <c r="BC14" s="94"/>
      <c r="BD14" s="134"/>
      <c r="BE14" s="135">
        <v>0</v>
      </c>
      <c r="BF14" s="134" t="s">
        <v>295</v>
      </c>
      <c r="BG14" s="134" t="s">
        <v>391</v>
      </c>
      <c r="BH14" s="124" t="s">
        <v>432</v>
      </c>
      <c r="BI14" s="95" t="s">
        <v>100</v>
      </c>
      <c r="BJ14" s="121">
        <v>46163</v>
      </c>
      <c r="BK14" s="94" t="s">
        <v>104</v>
      </c>
      <c r="BL14" s="95" t="s">
        <v>119</v>
      </c>
      <c r="BM14" s="96" t="s">
        <v>181</v>
      </c>
      <c r="BN14" s="94" t="s">
        <v>223</v>
      </c>
      <c r="BO14" s="94"/>
      <c r="BP14" s="125"/>
      <c r="BQ14" s="127" t="s">
        <v>454</v>
      </c>
    </row>
    <row r="15" spans="1:69" hidden="1" x14ac:dyDescent="0.35">
      <c r="A15" s="133">
        <v>11</v>
      </c>
      <c r="B15" s="134" t="s">
        <v>253</v>
      </c>
      <c r="C15" s="134" t="s">
        <v>254</v>
      </c>
      <c r="D15" s="134" t="s">
        <v>255</v>
      </c>
      <c r="E15" s="134" t="s">
        <v>255</v>
      </c>
      <c r="F15" s="134" t="s">
        <v>255</v>
      </c>
      <c r="G15" s="134" t="s">
        <v>256</v>
      </c>
      <c r="H15" s="134" t="s">
        <v>257</v>
      </c>
      <c r="I15" s="134">
        <v>168481</v>
      </c>
      <c r="J15" s="134" t="s">
        <v>273</v>
      </c>
      <c r="K15" s="134">
        <v>168481</v>
      </c>
      <c r="L15" s="134" t="s">
        <v>259</v>
      </c>
      <c r="M15" s="134" t="s">
        <v>260</v>
      </c>
      <c r="N15" s="134">
        <v>382998</v>
      </c>
      <c r="O15" s="134" t="s">
        <v>274</v>
      </c>
      <c r="P15" s="134">
        <v>563412</v>
      </c>
      <c r="Q15" s="134" t="s">
        <v>288</v>
      </c>
      <c r="R15" s="134" t="s">
        <v>296</v>
      </c>
      <c r="S15" s="134" t="s">
        <v>289</v>
      </c>
      <c r="T15" s="134" t="s">
        <v>289</v>
      </c>
      <c r="U15" s="134" t="s">
        <v>265</v>
      </c>
      <c r="V15" s="134" t="s">
        <v>266</v>
      </c>
      <c r="W15" s="134">
        <v>0</v>
      </c>
      <c r="X15" s="134" t="s">
        <v>297</v>
      </c>
      <c r="Y15" s="134">
        <v>358801622</v>
      </c>
      <c r="Z15" s="134" t="s">
        <v>308</v>
      </c>
      <c r="AA15" s="134" t="s">
        <v>371</v>
      </c>
      <c r="AB15" s="135">
        <v>14999</v>
      </c>
      <c r="AC15" s="134" t="s">
        <v>329</v>
      </c>
      <c r="AD15" s="134">
        <v>12</v>
      </c>
      <c r="AE15" s="134" t="s">
        <v>372</v>
      </c>
      <c r="AF15" s="134" t="s">
        <v>337</v>
      </c>
      <c r="AG15" s="134" t="s">
        <v>357</v>
      </c>
      <c r="AH15" s="134" t="s">
        <v>333</v>
      </c>
      <c r="AI15" s="134" t="s">
        <v>373</v>
      </c>
      <c r="AJ15" s="135">
        <v>1420</v>
      </c>
      <c r="AK15" s="135">
        <v>1420</v>
      </c>
      <c r="AL15" s="134" t="s">
        <v>374</v>
      </c>
      <c r="AM15" s="135">
        <v>6893.15</v>
      </c>
      <c r="AN15" s="135">
        <v>1626.85</v>
      </c>
      <c r="AO15" s="135">
        <v>8520</v>
      </c>
      <c r="AP15" s="135">
        <v>8105.85</v>
      </c>
      <c r="AQ15" s="135">
        <v>603.15</v>
      </c>
      <c r="AR15" s="135">
        <v>8709</v>
      </c>
      <c r="AS15" s="135">
        <v>8105.85</v>
      </c>
      <c r="AT15" s="135">
        <v>603.15</v>
      </c>
      <c r="AU15" s="135">
        <v>8709</v>
      </c>
      <c r="AV15" s="134">
        <v>17</v>
      </c>
      <c r="AW15" s="134"/>
      <c r="AX15" s="134"/>
      <c r="AY15" s="134"/>
      <c r="AZ15" s="134"/>
      <c r="BA15" s="134"/>
      <c r="BB15" s="134" t="s">
        <v>320</v>
      </c>
      <c r="BC15" s="94"/>
      <c r="BD15" s="134"/>
      <c r="BE15" s="135">
        <v>0</v>
      </c>
      <c r="BF15" s="134" t="s">
        <v>289</v>
      </c>
      <c r="BG15" s="134" t="s">
        <v>389</v>
      </c>
      <c r="BH15" s="124" t="s">
        <v>432</v>
      </c>
      <c r="BI15" s="95" t="s">
        <v>100</v>
      </c>
      <c r="BJ15" s="121">
        <v>46163</v>
      </c>
      <c r="BK15" s="94" t="s">
        <v>104</v>
      </c>
      <c r="BL15" s="95" t="s">
        <v>109</v>
      </c>
      <c r="BM15" s="96" t="s">
        <v>181</v>
      </c>
      <c r="BN15" s="94" t="s">
        <v>223</v>
      </c>
      <c r="BO15" s="94"/>
      <c r="BP15" s="125"/>
      <c r="BQ15" s="127" t="s">
        <v>454</v>
      </c>
    </row>
    <row r="16" spans="1:69" hidden="1" x14ac:dyDescent="0.35">
      <c r="A16" s="133">
        <v>12</v>
      </c>
      <c r="B16" s="134" t="s">
        <v>253</v>
      </c>
      <c r="C16" s="134" t="s">
        <v>254</v>
      </c>
      <c r="D16" s="134" t="s">
        <v>255</v>
      </c>
      <c r="E16" s="134" t="s">
        <v>255</v>
      </c>
      <c r="F16" s="134" t="s">
        <v>255</v>
      </c>
      <c r="G16" s="134" t="s">
        <v>256</v>
      </c>
      <c r="H16" s="134" t="s">
        <v>257</v>
      </c>
      <c r="I16" s="134">
        <v>76789</v>
      </c>
      <c r="J16" s="134" t="s">
        <v>273</v>
      </c>
      <c r="K16" s="134">
        <v>76789</v>
      </c>
      <c r="L16" s="134" t="s">
        <v>259</v>
      </c>
      <c r="M16" s="134" t="s">
        <v>260</v>
      </c>
      <c r="N16" s="134">
        <v>127309</v>
      </c>
      <c r="O16" s="134" t="s">
        <v>298</v>
      </c>
      <c r="P16" s="134">
        <v>172306</v>
      </c>
      <c r="Q16" s="134" t="s">
        <v>299</v>
      </c>
      <c r="R16" s="134" t="s">
        <v>263</v>
      </c>
      <c r="S16" s="134" t="s">
        <v>300</v>
      </c>
      <c r="T16" s="134" t="s">
        <v>300</v>
      </c>
      <c r="U16" s="134" t="s">
        <v>265</v>
      </c>
      <c r="V16" s="134" t="s">
        <v>266</v>
      </c>
      <c r="W16" s="134">
        <v>0</v>
      </c>
      <c r="X16" s="134" t="s">
        <v>272</v>
      </c>
      <c r="Y16" s="134">
        <v>359124152</v>
      </c>
      <c r="Z16" s="134" t="s">
        <v>311</v>
      </c>
      <c r="AA16" s="134" t="s">
        <v>375</v>
      </c>
      <c r="AB16" s="135">
        <v>60000</v>
      </c>
      <c r="AC16" s="134" t="s">
        <v>329</v>
      </c>
      <c r="AD16" s="134">
        <v>24</v>
      </c>
      <c r="AE16" s="134" t="s">
        <v>356</v>
      </c>
      <c r="AF16" s="134" t="s">
        <v>376</v>
      </c>
      <c r="AG16" s="134" t="s">
        <v>377</v>
      </c>
      <c r="AH16" s="134" t="s">
        <v>333</v>
      </c>
      <c r="AI16" s="134" t="s">
        <v>378</v>
      </c>
      <c r="AJ16" s="135">
        <v>3190</v>
      </c>
      <c r="AK16" s="135">
        <v>3190</v>
      </c>
      <c r="AL16" s="134" t="s">
        <v>379</v>
      </c>
      <c r="AM16" s="135">
        <v>7953.48</v>
      </c>
      <c r="AN16" s="135">
        <v>4806.5200000000004</v>
      </c>
      <c r="AO16" s="135">
        <v>12760</v>
      </c>
      <c r="AP16" s="135">
        <v>52046.52</v>
      </c>
      <c r="AQ16" s="135">
        <v>12039.48</v>
      </c>
      <c r="AR16" s="135">
        <v>64086</v>
      </c>
      <c r="AS16" s="135">
        <v>28519.54</v>
      </c>
      <c r="AT16" s="135">
        <v>9760.4599999999991</v>
      </c>
      <c r="AU16" s="135">
        <v>38280</v>
      </c>
      <c r="AV16" s="134">
        <v>16</v>
      </c>
      <c r="AW16" s="134"/>
      <c r="AX16" s="134"/>
      <c r="AY16" s="134"/>
      <c r="AZ16" s="134"/>
      <c r="BA16" s="134"/>
      <c r="BB16" s="134" t="s">
        <v>320</v>
      </c>
      <c r="BC16" s="94"/>
      <c r="BD16" s="134" t="s">
        <v>381</v>
      </c>
      <c r="BE16" s="135">
        <v>60000</v>
      </c>
      <c r="BF16" s="134" t="s">
        <v>300</v>
      </c>
      <c r="BG16" s="134" t="s">
        <v>392</v>
      </c>
      <c r="BH16" s="124" t="s">
        <v>432</v>
      </c>
      <c r="BI16" s="95" t="s">
        <v>100</v>
      </c>
      <c r="BJ16" s="121">
        <v>46163</v>
      </c>
      <c r="BK16" s="94" t="s">
        <v>103</v>
      </c>
      <c r="BL16" s="95" t="s">
        <v>108</v>
      </c>
      <c r="BM16" s="96" t="s">
        <v>181</v>
      </c>
      <c r="BN16" s="94" t="s">
        <v>223</v>
      </c>
      <c r="BO16" s="94"/>
      <c r="BP16" s="125"/>
      <c r="BQ16" s="126" t="s">
        <v>452</v>
      </c>
    </row>
    <row r="17" spans="1:69" hidden="1" x14ac:dyDescent="0.35">
      <c r="A17" s="133">
        <v>13</v>
      </c>
      <c r="B17" s="134" t="s">
        <v>253</v>
      </c>
      <c r="C17" s="134" t="s">
        <v>254</v>
      </c>
      <c r="D17" s="134" t="s">
        <v>255</v>
      </c>
      <c r="E17" s="134" t="s">
        <v>255</v>
      </c>
      <c r="F17" s="134" t="s">
        <v>255</v>
      </c>
      <c r="G17" s="134" t="s">
        <v>256</v>
      </c>
      <c r="H17" s="134" t="s">
        <v>257</v>
      </c>
      <c r="I17" s="134">
        <v>79012</v>
      </c>
      <c r="J17" s="134" t="s">
        <v>393</v>
      </c>
      <c r="K17" s="134">
        <v>79012</v>
      </c>
      <c r="L17" s="134" t="s">
        <v>394</v>
      </c>
      <c r="M17" s="134" t="s">
        <v>395</v>
      </c>
      <c r="N17" s="134">
        <v>552495</v>
      </c>
      <c r="O17" s="134" t="s">
        <v>396</v>
      </c>
      <c r="P17" s="134">
        <v>917480</v>
      </c>
      <c r="Q17" s="134" t="s">
        <v>397</v>
      </c>
      <c r="R17" s="134" t="s">
        <v>263</v>
      </c>
      <c r="S17" s="134" t="s">
        <v>398</v>
      </c>
      <c r="T17" s="134" t="s">
        <v>398</v>
      </c>
      <c r="U17" s="134" t="s">
        <v>271</v>
      </c>
      <c r="V17" s="134" t="s">
        <v>266</v>
      </c>
      <c r="W17" s="134">
        <v>0</v>
      </c>
      <c r="X17" s="134" t="s">
        <v>272</v>
      </c>
      <c r="Y17" s="134">
        <v>356216941</v>
      </c>
      <c r="Z17" s="134" t="s">
        <v>399</v>
      </c>
      <c r="AA17" s="134" t="s">
        <v>400</v>
      </c>
      <c r="AB17" s="135">
        <v>80000</v>
      </c>
      <c r="AC17" s="134" t="s">
        <v>401</v>
      </c>
      <c r="AD17" s="134">
        <v>24</v>
      </c>
      <c r="AE17" s="134" t="s">
        <v>314</v>
      </c>
      <c r="AF17" s="134" t="s">
        <v>361</v>
      </c>
      <c r="AG17" s="134" t="s">
        <v>402</v>
      </c>
      <c r="AH17" s="134" t="s">
        <v>317</v>
      </c>
      <c r="AI17" s="134" t="s">
        <v>403</v>
      </c>
      <c r="AJ17" s="135">
        <v>4270</v>
      </c>
      <c r="AK17" s="135">
        <v>4270</v>
      </c>
      <c r="AL17" s="134" t="s">
        <v>404</v>
      </c>
      <c r="AM17" s="135">
        <v>66767.7</v>
      </c>
      <c r="AN17" s="135">
        <v>22662.3</v>
      </c>
      <c r="AO17" s="135">
        <v>89430</v>
      </c>
      <c r="AP17" s="135">
        <v>13232.3</v>
      </c>
      <c r="AQ17" s="135">
        <v>552.70000000000005</v>
      </c>
      <c r="AR17" s="135">
        <v>13785</v>
      </c>
      <c r="AS17" s="135">
        <v>13232.3</v>
      </c>
      <c r="AT17" s="135">
        <v>552.70000000000005</v>
      </c>
      <c r="AU17" s="135">
        <v>13785</v>
      </c>
      <c r="AV17" s="134">
        <v>25</v>
      </c>
      <c r="AW17" s="134"/>
      <c r="AX17" s="134"/>
      <c r="AY17" s="134"/>
      <c r="AZ17" s="134"/>
      <c r="BA17" s="134"/>
      <c r="BB17" s="134" t="s">
        <v>320</v>
      </c>
      <c r="BC17" s="94"/>
      <c r="BD17" s="123"/>
      <c r="BE17" s="135">
        <v>0</v>
      </c>
      <c r="BF17" s="134" t="s">
        <v>398</v>
      </c>
      <c r="BG17" s="134" t="s">
        <v>405</v>
      </c>
      <c r="BH17" s="124" t="s">
        <v>432</v>
      </c>
      <c r="BI17" s="95" t="s">
        <v>100</v>
      </c>
      <c r="BJ17" s="121">
        <v>46162</v>
      </c>
      <c r="BK17" s="94" t="s">
        <v>103</v>
      </c>
      <c r="BL17" s="95" t="s">
        <v>108</v>
      </c>
      <c r="BM17" s="96" t="s">
        <v>180</v>
      </c>
      <c r="BN17" s="94" t="s">
        <v>222</v>
      </c>
      <c r="BO17" s="94"/>
      <c r="BP17" s="125"/>
      <c r="BQ17" s="126" t="s">
        <v>451</v>
      </c>
    </row>
    <row r="18" spans="1:69" hidden="1" x14ac:dyDescent="0.35">
      <c r="A18" s="133">
        <v>14</v>
      </c>
      <c r="B18" s="134" t="s">
        <v>253</v>
      </c>
      <c r="C18" s="134" t="s">
        <v>254</v>
      </c>
      <c r="D18" s="134" t="s">
        <v>255</v>
      </c>
      <c r="E18" s="134" t="s">
        <v>255</v>
      </c>
      <c r="F18" s="134" t="s">
        <v>255</v>
      </c>
      <c r="G18" s="134" t="s">
        <v>256</v>
      </c>
      <c r="H18" s="134" t="s">
        <v>257</v>
      </c>
      <c r="I18" s="134">
        <v>79012</v>
      </c>
      <c r="J18" s="134" t="s">
        <v>393</v>
      </c>
      <c r="K18" s="134">
        <v>79012</v>
      </c>
      <c r="L18" s="134" t="s">
        <v>394</v>
      </c>
      <c r="M18" s="134" t="s">
        <v>395</v>
      </c>
      <c r="N18" s="134">
        <v>552495</v>
      </c>
      <c r="O18" s="134" t="s">
        <v>396</v>
      </c>
      <c r="P18" s="134">
        <v>917480</v>
      </c>
      <c r="Q18" s="134" t="s">
        <v>397</v>
      </c>
      <c r="R18" s="134" t="s">
        <v>263</v>
      </c>
      <c r="S18" s="134" t="s">
        <v>406</v>
      </c>
      <c r="T18" s="134" t="s">
        <v>406</v>
      </c>
      <c r="U18" s="134" t="s">
        <v>407</v>
      </c>
      <c r="V18" s="134" t="s">
        <v>266</v>
      </c>
      <c r="W18" s="134">
        <v>0</v>
      </c>
      <c r="X18" s="134" t="s">
        <v>272</v>
      </c>
      <c r="Y18" s="134">
        <v>356169920</v>
      </c>
      <c r="Z18" s="134" t="s">
        <v>408</v>
      </c>
      <c r="AA18" s="134" t="s">
        <v>318</v>
      </c>
      <c r="AB18" s="135">
        <v>80000</v>
      </c>
      <c r="AC18" s="134" t="s">
        <v>401</v>
      </c>
      <c r="AD18" s="134">
        <v>24</v>
      </c>
      <c r="AE18" s="134" t="s">
        <v>409</v>
      </c>
      <c r="AF18" s="134" t="s">
        <v>410</v>
      </c>
      <c r="AG18" s="134" t="s">
        <v>402</v>
      </c>
      <c r="AH18" s="134" t="s">
        <v>317</v>
      </c>
      <c r="AI18" s="134" t="s">
        <v>403</v>
      </c>
      <c r="AJ18" s="135">
        <v>4230</v>
      </c>
      <c r="AK18" s="135">
        <v>4230</v>
      </c>
      <c r="AL18" s="134" t="s">
        <v>411</v>
      </c>
      <c r="AM18" s="135">
        <v>32458.54</v>
      </c>
      <c r="AN18" s="135">
        <v>15371.46</v>
      </c>
      <c r="AO18" s="135">
        <v>47830</v>
      </c>
      <c r="AP18" s="135">
        <v>47541.46</v>
      </c>
      <c r="AQ18" s="135">
        <v>6010.54</v>
      </c>
      <c r="AR18" s="135">
        <v>53552</v>
      </c>
      <c r="AS18" s="135">
        <v>47541.46</v>
      </c>
      <c r="AT18" s="135">
        <v>6010.54</v>
      </c>
      <c r="AU18" s="135">
        <v>53552</v>
      </c>
      <c r="AV18" s="134">
        <v>25</v>
      </c>
      <c r="AW18" s="134"/>
      <c r="AX18" s="134"/>
      <c r="AY18" s="134"/>
      <c r="AZ18" s="134"/>
      <c r="BA18" s="134"/>
      <c r="BB18" s="134" t="s">
        <v>320</v>
      </c>
      <c r="BC18" s="94"/>
      <c r="BD18" s="123"/>
      <c r="BE18" s="135">
        <v>0</v>
      </c>
      <c r="BF18" s="134" t="s">
        <v>406</v>
      </c>
      <c r="BG18" s="134" t="s">
        <v>412</v>
      </c>
      <c r="BH18" s="124" t="s">
        <v>432</v>
      </c>
      <c r="BI18" s="95" t="s">
        <v>100</v>
      </c>
      <c r="BJ18" s="121">
        <v>46162</v>
      </c>
      <c r="BK18" s="94" t="s">
        <v>103</v>
      </c>
      <c r="BL18" s="95" t="s">
        <v>108</v>
      </c>
      <c r="BM18" s="96" t="s">
        <v>180</v>
      </c>
      <c r="BN18" s="94" t="s">
        <v>222</v>
      </c>
      <c r="BO18" s="94"/>
      <c r="BP18" s="125"/>
      <c r="BQ18" s="126" t="s">
        <v>451</v>
      </c>
    </row>
    <row r="19" spans="1:69" hidden="1" x14ac:dyDescent="0.35">
      <c r="A19" s="133">
        <v>15</v>
      </c>
      <c r="B19" s="134" t="s">
        <v>253</v>
      </c>
      <c r="C19" s="134" t="s">
        <v>254</v>
      </c>
      <c r="D19" s="134" t="s">
        <v>255</v>
      </c>
      <c r="E19" s="134" t="s">
        <v>255</v>
      </c>
      <c r="F19" s="134" t="s">
        <v>255</v>
      </c>
      <c r="G19" s="134" t="s">
        <v>256</v>
      </c>
      <c r="H19" s="134" t="s">
        <v>257</v>
      </c>
      <c r="I19" s="134">
        <v>78033</v>
      </c>
      <c r="J19" s="134" t="s">
        <v>413</v>
      </c>
      <c r="K19" s="134">
        <v>78033</v>
      </c>
      <c r="L19" s="134" t="s">
        <v>259</v>
      </c>
      <c r="M19" s="134" t="s">
        <v>260</v>
      </c>
      <c r="N19" s="134">
        <v>132543</v>
      </c>
      <c r="O19" s="134" t="s">
        <v>414</v>
      </c>
      <c r="P19" s="134">
        <v>179072</v>
      </c>
      <c r="Q19" s="134" t="s">
        <v>415</v>
      </c>
      <c r="R19" s="134" t="s">
        <v>263</v>
      </c>
      <c r="S19" s="134" t="s">
        <v>416</v>
      </c>
      <c r="T19" s="134" t="s">
        <v>416</v>
      </c>
      <c r="U19" s="134" t="s">
        <v>271</v>
      </c>
      <c r="V19" s="134" t="s">
        <v>266</v>
      </c>
      <c r="W19" s="134">
        <v>0</v>
      </c>
      <c r="X19" s="134" t="s">
        <v>272</v>
      </c>
      <c r="Y19" s="134">
        <v>356871801</v>
      </c>
      <c r="Z19" s="134" t="s">
        <v>417</v>
      </c>
      <c r="AA19" s="134" t="s">
        <v>418</v>
      </c>
      <c r="AB19" s="135">
        <v>80000</v>
      </c>
      <c r="AC19" s="134" t="s">
        <v>401</v>
      </c>
      <c r="AD19" s="134">
        <v>24</v>
      </c>
      <c r="AE19" s="134" t="s">
        <v>419</v>
      </c>
      <c r="AF19" s="134" t="s">
        <v>420</v>
      </c>
      <c r="AG19" s="134" t="s">
        <v>421</v>
      </c>
      <c r="AH19" s="134" t="s">
        <v>368</v>
      </c>
      <c r="AI19" s="134" t="s">
        <v>422</v>
      </c>
      <c r="AJ19" s="135">
        <v>4230</v>
      </c>
      <c r="AK19" s="135">
        <v>4230</v>
      </c>
      <c r="AL19" s="134" t="s">
        <v>423</v>
      </c>
      <c r="AM19" s="135">
        <v>56386.63</v>
      </c>
      <c r="AN19" s="135">
        <v>21327.37</v>
      </c>
      <c r="AO19" s="135">
        <v>77714</v>
      </c>
      <c r="AP19" s="135">
        <v>23613.37</v>
      </c>
      <c r="AQ19" s="135">
        <v>1315.63</v>
      </c>
      <c r="AR19" s="135">
        <v>24929</v>
      </c>
      <c r="AS19" s="135">
        <v>14321.87</v>
      </c>
      <c r="AT19" s="135">
        <v>1024.1300000000001</v>
      </c>
      <c r="AU19" s="135">
        <v>15346</v>
      </c>
      <c r="AV19" s="134">
        <v>22</v>
      </c>
      <c r="AW19" s="134"/>
      <c r="AX19" s="134"/>
      <c r="AY19" s="134"/>
      <c r="AZ19" s="134"/>
      <c r="BA19" s="134"/>
      <c r="BB19" s="134" t="s">
        <v>320</v>
      </c>
      <c r="BC19" s="94"/>
      <c r="BD19" s="123"/>
      <c r="BE19" s="135">
        <v>0</v>
      </c>
      <c r="BF19" s="134" t="s">
        <v>416</v>
      </c>
      <c r="BG19" s="134" t="s">
        <v>424</v>
      </c>
      <c r="BH19" s="124" t="s">
        <v>432</v>
      </c>
      <c r="BI19" s="95" t="s">
        <v>100</v>
      </c>
      <c r="BJ19" s="121">
        <v>46163</v>
      </c>
      <c r="BK19" s="94" t="s">
        <v>104</v>
      </c>
      <c r="BL19" s="95" t="s">
        <v>109</v>
      </c>
      <c r="BM19" s="96" t="s">
        <v>180</v>
      </c>
      <c r="BN19" s="94" t="s">
        <v>222</v>
      </c>
      <c r="BO19" s="94"/>
      <c r="BP19" s="125"/>
      <c r="BQ19" s="127" t="s">
        <v>453</v>
      </c>
    </row>
    <row r="20" spans="1:69" hidden="1" x14ac:dyDescent="0.35">
      <c r="A20" s="133">
        <v>16</v>
      </c>
      <c r="B20" s="134" t="s">
        <v>253</v>
      </c>
      <c r="C20" s="134" t="s">
        <v>254</v>
      </c>
      <c r="D20" s="134" t="s">
        <v>255</v>
      </c>
      <c r="E20" s="134" t="s">
        <v>255</v>
      </c>
      <c r="F20" s="134" t="s">
        <v>255</v>
      </c>
      <c r="G20" s="134" t="s">
        <v>256</v>
      </c>
      <c r="H20" s="134" t="s">
        <v>257</v>
      </c>
      <c r="I20" s="134">
        <v>78033</v>
      </c>
      <c r="J20" s="134" t="s">
        <v>413</v>
      </c>
      <c r="K20" s="134">
        <v>78033</v>
      </c>
      <c r="L20" s="134" t="s">
        <v>259</v>
      </c>
      <c r="M20" s="134" t="s">
        <v>260</v>
      </c>
      <c r="N20" s="134">
        <v>132543</v>
      </c>
      <c r="O20" s="134" t="s">
        <v>414</v>
      </c>
      <c r="P20" s="134">
        <v>179072</v>
      </c>
      <c r="Q20" s="134" t="s">
        <v>415</v>
      </c>
      <c r="R20" s="134" t="s">
        <v>263</v>
      </c>
      <c r="S20" s="134" t="s">
        <v>425</v>
      </c>
      <c r="T20" s="134" t="s">
        <v>425</v>
      </c>
      <c r="U20" s="134" t="s">
        <v>271</v>
      </c>
      <c r="V20" s="134" t="s">
        <v>266</v>
      </c>
      <c r="W20" s="134">
        <v>0</v>
      </c>
      <c r="X20" s="134" t="s">
        <v>279</v>
      </c>
      <c r="Y20" s="134">
        <v>356871777</v>
      </c>
      <c r="Z20" s="134" t="s">
        <v>426</v>
      </c>
      <c r="AA20" s="134" t="s">
        <v>427</v>
      </c>
      <c r="AB20" s="135">
        <v>52000</v>
      </c>
      <c r="AC20" s="134" t="s">
        <v>401</v>
      </c>
      <c r="AD20" s="134">
        <v>24</v>
      </c>
      <c r="AE20" s="134" t="s">
        <v>322</v>
      </c>
      <c r="AF20" s="134" t="s">
        <v>428</v>
      </c>
      <c r="AG20" s="134" t="s">
        <v>429</v>
      </c>
      <c r="AH20" s="134" t="s">
        <v>333</v>
      </c>
      <c r="AI20" s="134" t="s">
        <v>422</v>
      </c>
      <c r="AJ20" s="135">
        <v>2780</v>
      </c>
      <c r="AK20" s="135">
        <v>2780</v>
      </c>
      <c r="AL20" s="134" t="s">
        <v>430</v>
      </c>
      <c r="AM20" s="135">
        <v>19704.18</v>
      </c>
      <c r="AN20" s="135">
        <v>10095.82</v>
      </c>
      <c r="AO20" s="135">
        <v>29800</v>
      </c>
      <c r="AP20" s="135">
        <v>32295.82</v>
      </c>
      <c r="AQ20" s="135">
        <v>4861.18</v>
      </c>
      <c r="AR20" s="135">
        <v>37157</v>
      </c>
      <c r="AS20" s="135">
        <v>26677.46</v>
      </c>
      <c r="AT20" s="135">
        <v>4682.54</v>
      </c>
      <c r="AU20" s="135">
        <v>31360</v>
      </c>
      <c r="AV20" s="134">
        <v>22</v>
      </c>
      <c r="AW20" s="134"/>
      <c r="AX20" s="134"/>
      <c r="AY20" s="134"/>
      <c r="AZ20" s="134"/>
      <c r="BA20" s="134"/>
      <c r="BB20" s="134" t="s">
        <v>320</v>
      </c>
      <c r="BC20" s="94"/>
      <c r="BD20" s="123"/>
      <c r="BE20" s="135">
        <v>0</v>
      </c>
      <c r="BF20" s="134" t="s">
        <v>425</v>
      </c>
      <c r="BG20" s="134" t="s">
        <v>431</v>
      </c>
      <c r="BH20" s="124" t="s">
        <v>432</v>
      </c>
      <c r="BI20" s="95" t="s">
        <v>100</v>
      </c>
      <c r="BJ20" s="121">
        <v>46163</v>
      </c>
      <c r="BK20" s="94" t="s">
        <v>103</v>
      </c>
      <c r="BL20" s="95" t="s">
        <v>108</v>
      </c>
      <c r="BM20" s="96" t="s">
        <v>180</v>
      </c>
      <c r="BN20" s="94" t="s">
        <v>222</v>
      </c>
      <c r="BO20" s="94"/>
      <c r="BP20" s="125"/>
      <c r="BQ20" s="126" t="s">
        <v>451</v>
      </c>
    </row>
    <row r="21" spans="1:69" hidden="1" x14ac:dyDescent="0.35">
      <c r="A21" s="133">
        <v>17</v>
      </c>
      <c r="B21" s="134" t="s">
        <v>253</v>
      </c>
      <c r="C21" s="134" t="s">
        <v>254</v>
      </c>
      <c r="D21" s="134" t="s">
        <v>255</v>
      </c>
      <c r="E21" s="134" t="s">
        <v>255</v>
      </c>
      <c r="F21" s="134" t="s">
        <v>255</v>
      </c>
      <c r="G21" s="134" t="s">
        <v>256</v>
      </c>
      <c r="H21" s="134" t="s">
        <v>257</v>
      </c>
      <c r="I21" s="134">
        <v>187535</v>
      </c>
      <c r="J21" s="134" t="s">
        <v>258</v>
      </c>
      <c r="K21" s="134">
        <v>187535</v>
      </c>
      <c r="L21" s="134" t="s">
        <v>259</v>
      </c>
      <c r="M21" s="134" t="s">
        <v>260</v>
      </c>
      <c r="N21" s="134">
        <v>133557</v>
      </c>
      <c r="O21" s="134" t="s">
        <v>282</v>
      </c>
      <c r="P21" s="134">
        <v>180401</v>
      </c>
      <c r="Q21" s="134" t="s">
        <v>283</v>
      </c>
      <c r="R21" s="134" t="s">
        <v>263</v>
      </c>
      <c r="S21" s="134" t="s">
        <v>284</v>
      </c>
      <c r="T21" s="134" t="s">
        <v>284</v>
      </c>
      <c r="U21" s="134" t="s">
        <v>285</v>
      </c>
      <c r="V21" s="134" t="s">
        <v>266</v>
      </c>
      <c r="W21" s="134">
        <v>0</v>
      </c>
      <c r="X21" s="134" t="s">
        <v>286</v>
      </c>
      <c r="Y21" s="134">
        <v>354509112</v>
      </c>
      <c r="Z21" s="134" t="s">
        <v>306</v>
      </c>
      <c r="AA21" s="134" t="s">
        <v>345</v>
      </c>
      <c r="AB21" s="135">
        <v>62000</v>
      </c>
      <c r="AC21" s="134" t="s">
        <v>313</v>
      </c>
      <c r="AD21" s="134">
        <v>24</v>
      </c>
      <c r="AE21" s="134" t="s">
        <v>346</v>
      </c>
      <c r="AF21" s="134" t="s">
        <v>347</v>
      </c>
      <c r="AG21" s="134" t="s">
        <v>348</v>
      </c>
      <c r="AH21" s="134" t="s">
        <v>325</v>
      </c>
      <c r="AI21" s="134" t="s">
        <v>349</v>
      </c>
      <c r="AJ21" s="135">
        <v>3310</v>
      </c>
      <c r="AK21" s="135">
        <v>3310</v>
      </c>
      <c r="AL21" s="134" t="s">
        <v>350</v>
      </c>
      <c r="AM21" s="135">
        <v>46258.86</v>
      </c>
      <c r="AN21" s="135">
        <v>17011.14</v>
      </c>
      <c r="AO21" s="135">
        <v>63270</v>
      </c>
      <c r="AP21" s="135">
        <v>15741.14</v>
      </c>
      <c r="AQ21" s="135">
        <v>681.86</v>
      </c>
      <c r="AR21" s="135">
        <v>16423</v>
      </c>
      <c r="AS21" s="135">
        <v>15741.14</v>
      </c>
      <c r="AT21" s="135">
        <v>681.86</v>
      </c>
      <c r="AU21" s="135">
        <v>16423</v>
      </c>
      <c r="AV21" s="134">
        <v>28</v>
      </c>
      <c r="AW21" s="134"/>
      <c r="AX21" s="134"/>
      <c r="AY21" s="134"/>
      <c r="AZ21" s="134"/>
      <c r="BA21" s="134"/>
      <c r="BB21" s="134" t="s">
        <v>320</v>
      </c>
      <c r="BC21" s="94"/>
      <c r="BD21" s="123"/>
      <c r="BE21" s="135">
        <v>0</v>
      </c>
      <c r="BF21" s="134" t="s">
        <v>284</v>
      </c>
      <c r="BG21" s="134" t="s">
        <v>387</v>
      </c>
      <c r="BH21" s="124" t="s">
        <v>432</v>
      </c>
      <c r="BI21" s="95" t="s">
        <v>100</v>
      </c>
      <c r="BJ21" s="121">
        <v>46164</v>
      </c>
      <c r="BK21" s="94" t="s">
        <v>104</v>
      </c>
      <c r="BL21" s="95" t="s">
        <v>109</v>
      </c>
      <c r="BM21" s="96" t="s">
        <v>181</v>
      </c>
      <c r="BN21" s="94" t="s">
        <v>223</v>
      </c>
      <c r="BO21" s="94"/>
      <c r="BP21" s="125"/>
      <c r="BQ21" s="127" t="s">
        <v>454</v>
      </c>
    </row>
    <row r="22" spans="1:69" x14ac:dyDescent="0.35">
      <c r="A22" s="133">
        <v>18</v>
      </c>
      <c r="B22" s="134" t="s">
        <v>253</v>
      </c>
      <c r="C22" s="134" t="s">
        <v>254</v>
      </c>
      <c r="D22" s="134" t="s">
        <v>255</v>
      </c>
      <c r="E22" s="134" t="s">
        <v>255</v>
      </c>
      <c r="F22" s="134" t="s">
        <v>255</v>
      </c>
      <c r="G22" s="134" t="s">
        <v>256</v>
      </c>
      <c r="H22" s="134" t="s">
        <v>257</v>
      </c>
      <c r="I22" s="134">
        <v>187417</v>
      </c>
      <c r="J22" s="134" t="s">
        <v>433</v>
      </c>
      <c r="K22" s="134">
        <v>187417</v>
      </c>
      <c r="L22" s="134" t="s">
        <v>394</v>
      </c>
      <c r="M22" s="134" t="s">
        <v>395</v>
      </c>
      <c r="N22" s="134">
        <v>128316</v>
      </c>
      <c r="O22" s="134" t="s">
        <v>434</v>
      </c>
      <c r="P22" s="134">
        <v>173603</v>
      </c>
      <c r="Q22" s="134" t="s">
        <v>435</v>
      </c>
      <c r="R22" s="134" t="s">
        <v>263</v>
      </c>
      <c r="S22" s="134" t="s">
        <v>436</v>
      </c>
      <c r="T22" s="134" t="s">
        <v>436</v>
      </c>
      <c r="U22" s="134" t="s">
        <v>271</v>
      </c>
      <c r="V22" s="134" t="s">
        <v>266</v>
      </c>
      <c r="W22" s="134">
        <v>0</v>
      </c>
      <c r="X22" s="134" t="s">
        <v>279</v>
      </c>
      <c r="Y22" s="134">
        <v>354766422</v>
      </c>
      <c r="Z22" s="134" t="s">
        <v>437</v>
      </c>
      <c r="AA22" s="134" t="s">
        <v>438</v>
      </c>
      <c r="AB22" s="135">
        <v>60000</v>
      </c>
      <c r="AC22" s="134" t="s">
        <v>439</v>
      </c>
      <c r="AD22" s="134">
        <v>24</v>
      </c>
      <c r="AE22" s="134" t="s">
        <v>419</v>
      </c>
      <c r="AF22" s="134" t="s">
        <v>440</v>
      </c>
      <c r="AG22" s="134" t="s">
        <v>441</v>
      </c>
      <c r="AH22" s="134" t="s">
        <v>368</v>
      </c>
      <c r="AI22" s="134" t="s">
        <v>442</v>
      </c>
      <c r="AJ22" s="135">
        <v>3200</v>
      </c>
      <c r="AK22" s="135">
        <v>3200</v>
      </c>
      <c r="AL22" s="134" t="s">
        <v>443</v>
      </c>
      <c r="AM22" s="135">
        <v>43408.04</v>
      </c>
      <c r="AN22" s="135">
        <v>15841.96</v>
      </c>
      <c r="AO22" s="135">
        <v>59250</v>
      </c>
      <c r="AP22" s="135">
        <v>16591.96</v>
      </c>
      <c r="AQ22" s="135">
        <v>982.04</v>
      </c>
      <c r="AR22" s="135">
        <v>17574</v>
      </c>
      <c r="AS22" s="135">
        <v>16591.96</v>
      </c>
      <c r="AT22" s="135">
        <v>982.04</v>
      </c>
      <c r="AU22" s="135">
        <v>17574</v>
      </c>
      <c r="AV22" s="134">
        <v>29</v>
      </c>
      <c r="AW22" s="134"/>
      <c r="AX22" s="134"/>
      <c r="AY22" s="134"/>
      <c r="AZ22" s="134"/>
      <c r="BA22" s="134"/>
      <c r="BB22" s="134" t="s">
        <v>444</v>
      </c>
      <c r="BC22" s="94"/>
      <c r="BD22" s="134" t="s">
        <v>381</v>
      </c>
      <c r="BE22" s="135">
        <v>60000</v>
      </c>
      <c r="BF22" s="134" t="s">
        <v>436</v>
      </c>
      <c r="BG22" s="134" t="s">
        <v>445</v>
      </c>
      <c r="BH22" s="124" t="s">
        <v>432</v>
      </c>
      <c r="BI22" s="95" t="s">
        <v>100</v>
      </c>
      <c r="BJ22" s="121">
        <v>46162</v>
      </c>
      <c r="BK22" s="94" t="s">
        <v>103</v>
      </c>
      <c r="BL22" s="95" t="s">
        <v>108</v>
      </c>
      <c r="BM22" s="96" t="s">
        <v>181</v>
      </c>
      <c r="BN22" s="94" t="s">
        <v>221</v>
      </c>
      <c r="BO22" s="94">
        <v>0</v>
      </c>
      <c r="BP22" s="125" t="s">
        <v>185</v>
      </c>
      <c r="BQ22" s="127" t="s">
        <v>450</v>
      </c>
    </row>
    <row r="23" spans="1:69" x14ac:dyDescent="0.35">
      <c r="A23" s="133">
        <v>19</v>
      </c>
      <c r="B23" s="134" t="s">
        <v>253</v>
      </c>
      <c r="C23" s="134" t="s">
        <v>254</v>
      </c>
      <c r="D23" s="134" t="s">
        <v>255</v>
      </c>
      <c r="E23" s="134" t="s">
        <v>255</v>
      </c>
      <c r="F23" s="134" t="s">
        <v>255</v>
      </c>
      <c r="G23" s="134" t="s">
        <v>256</v>
      </c>
      <c r="H23" s="134" t="s">
        <v>257</v>
      </c>
      <c r="I23" s="134">
        <v>187417</v>
      </c>
      <c r="J23" s="134" t="s">
        <v>433</v>
      </c>
      <c r="K23" s="134">
        <v>187417</v>
      </c>
      <c r="L23" s="134" t="s">
        <v>394</v>
      </c>
      <c r="M23" s="134" t="s">
        <v>395</v>
      </c>
      <c r="N23" s="134">
        <v>128316</v>
      </c>
      <c r="O23" s="134" t="s">
        <v>434</v>
      </c>
      <c r="P23" s="134">
        <v>173603</v>
      </c>
      <c r="Q23" s="134" t="s">
        <v>435</v>
      </c>
      <c r="R23" s="134" t="s">
        <v>263</v>
      </c>
      <c r="S23" s="134" t="s">
        <v>436</v>
      </c>
      <c r="T23" s="134" t="s">
        <v>436</v>
      </c>
      <c r="U23" s="134" t="s">
        <v>271</v>
      </c>
      <c r="V23" s="134" t="s">
        <v>266</v>
      </c>
      <c r="W23" s="134">
        <v>541</v>
      </c>
      <c r="X23" s="134" t="s">
        <v>279</v>
      </c>
      <c r="Y23" s="134">
        <v>350414132</v>
      </c>
      <c r="Z23" s="134" t="s">
        <v>437</v>
      </c>
      <c r="AA23" s="134" t="s">
        <v>446</v>
      </c>
      <c r="AB23" s="135">
        <v>73266</v>
      </c>
      <c r="AC23" s="134" t="s">
        <v>439</v>
      </c>
      <c r="AD23" s="134">
        <v>24</v>
      </c>
      <c r="AE23" s="134" t="s">
        <v>447</v>
      </c>
      <c r="AF23" s="134" t="s">
        <v>440</v>
      </c>
      <c r="AG23" s="134" t="s">
        <v>441</v>
      </c>
      <c r="AH23" s="134" t="s">
        <v>368</v>
      </c>
      <c r="AI23" s="134" t="s">
        <v>448</v>
      </c>
      <c r="AJ23" s="135">
        <v>3718</v>
      </c>
      <c r="AK23" s="135">
        <v>3950</v>
      </c>
      <c r="AL23" s="134" t="s">
        <v>438</v>
      </c>
      <c r="AM23" s="135">
        <v>73266</v>
      </c>
      <c r="AN23" s="135">
        <v>14779.13</v>
      </c>
      <c r="AO23" s="135">
        <v>88045.13</v>
      </c>
      <c r="AP23" s="135">
        <v>0</v>
      </c>
      <c r="AQ23" s="135">
        <v>6522.87</v>
      </c>
      <c r="AR23" s="135">
        <v>6522.87</v>
      </c>
      <c r="AS23" s="135">
        <v>0</v>
      </c>
      <c r="AT23" s="135">
        <v>0</v>
      </c>
      <c r="AU23" s="135">
        <v>0</v>
      </c>
      <c r="AV23" s="134">
        <v>10</v>
      </c>
      <c r="AW23" s="134"/>
      <c r="AX23" s="134"/>
      <c r="AY23" s="134"/>
      <c r="AZ23" s="134"/>
      <c r="BA23" s="134"/>
      <c r="BB23" s="134" t="s">
        <v>444</v>
      </c>
      <c r="BC23" s="94"/>
      <c r="BD23" s="123"/>
      <c r="BE23" s="135">
        <v>0</v>
      </c>
      <c r="BF23" s="134" t="s">
        <v>436</v>
      </c>
      <c r="BG23" s="134" t="s">
        <v>445</v>
      </c>
      <c r="BH23" s="121" t="s">
        <v>432</v>
      </c>
      <c r="BI23" s="95" t="s">
        <v>100</v>
      </c>
      <c r="BJ23" s="121">
        <v>46162</v>
      </c>
      <c r="BK23" s="94" t="s">
        <v>103</v>
      </c>
      <c r="BL23" s="95" t="s">
        <v>108</v>
      </c>
      <c r="BM23" s="96" t="s">
        <v>180</v>
      </c>
      <c r="BN23" s="94" t="s">
        <v>221</v>
      </c>
      <c r="BO23" s="94">
        <v>0</v>
      </c>
      <c r="BP23" s="42" t="s">
        <v>182</v>
      </c>
      <c r="BQ23" s="127" t="s">
        <v>450</v>
      </c>
    </row>
  </sheetData>
  <sheetProtection autoFilter="0"/>
  <autoFilter ref="A4:BQ23" xr:uid="{0739AAAC-89A0-4907-B1C9-C9A11AC67F15}">
    <filterColumn colId="67">
      <customFilters>
        <customFilter operator="notEqual" val=" "/>
      </customFilters>
    </filterColumn>
  </autoFilter>
  <dataValidations count="6">
    <dataValidation type="custom" allowBlank="1" showInputMessage="1" showErrorMessage="1" error="Enter Valid Date" sqref="BJ5:BJ23" xr:uid="{35B2AABC-2FCB-4E70-A444-93C43474D1A7}">
      <formula1>ISNUMBER(BJ5) * (BJ5&gt;=DATE(2023,10,1)) * (BJ5&lt;=DATE(2031,12,31)) * (INT(BJ5)=BJ5)</formula1>
    </dataValidation>
    <dataValidation type="custom" allowBlank="1" showInputMessage="1" showErrorMessage="1" error="Enter Valid Mobile Number_x000a_" sqref="BG5:BG23" xr:uid="{1DA48B41-E14D-42E8-89F1-5E6D1CE927CB}">
      <formula1>AND(ISNUMBER(BG5),LEN(BG5)=10,NOT(ISERROR(VALUE(BG5))))</formula1>
    </dataValidation>
    <dataValidation type="list" allowBlank="1" showInputMessage="1" showErrorMessage="1" sqref="BP5:BP23"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23" xr:uid="{360E6609-4AF1-42BB-8C4C-7DF9B8DF6715}">
      <formula1>IF($BI5=MMM,MMM,LC)</formula1>
    </dataValidation>
    <dataValidation type="list" allowBlank="1" showInputMessage="1" showErrorMessage="1" sqref="BN5:BN23" xr:uid="{8EF08D65-DE5B-49F2-8024-0FC8ED9A029B}">
      <formula1>IF(OR($BI5=vv, $BI5=tcs), YNN, NA)</formula1>
    </dataValidation>
    <dataValidation type="list" allowBlank="1" showInputMessage="1" showErrorMessage="1" sqref="BL5:BL23"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BI5:BI23</xm:sqref>
        </x14:dataValidation>
        <x14:dataValidation type="list" allowBlank="1" showInputMessage="1" showErrorMessage="1" xr:uid="{8C4989A0-12F0-42B8-9C9A-F4C03FD59526}">
          <x14:formula1>
            <xm:f>IF($BI5="Visited",'Backup sheet'!$D$2:$D$6,'Backup sheet'!$D$7)</xm:f>
          </x14:formula1>
          <xm:sqref>BK5:BK23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2026-07-14T07:00:08Z</dcterms:modified>
</cp:coreProperties>
</file>