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SF0070132.SSFL\Desktop\My Files\_Pavithra\_F25-26\_Fraud\_JUL\25-Jul-25\Dhamara\"/>
    </mc:Choice>
  </mc:AlternateContent>
  <xr:revisionPtr revIDLastSave="0" documentId="13_ncr:1_{79405205-0F9E-4225-A135-7E6C1E497334}" xr6:coauthVersionLast="47" xr6:coauthVersionMax="47" xr10:uidLastSave="{00000000-0000-0000-0000-000000000000}"/>
  <bookViews>
    <workbookView xWindow="-108" yWindow="-108" windowWidth="23256" windowHeight="12456" activeTab="2" xr2:uid="{71BD9F17-FE84-4BF2-A275-9F6CCC90D2EC}"/>
  </bookViews>
  <sheets>
    <sheet name="Sheet1" sheetId="1" r:id="rId1"/>
    <sheet name="Sheet2" sheetId="2" r:id="rId2"/>
    <sheet name="Sheet3" sheetId="3" r:id="rId3"/>
    <sheet name="Sheet4" sheetId="4" r:id="rId4"/>
  </sheets>
  <externalReferences>
    <externalReference r:id="rId5"/>
    <externalReference r:id="rId6"/>
  </externalReferences>
  <definedNames>
    <definedName name="_xlnm._FilterDatabase" localSheetId="0" hidden="1">Sheet1!$A$4:$AB$4</definedName>
    <definedName name="Type">'[1]Backup sheet'!$A$2:$A$6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1" i="4" l="1"/>
  <c r="M58" i="4"/>
  <c r="H58" i="4"/>
  <c r="G58" i="4"/>
  <c r="O57" i="4"/>
  <c r="K57" i="4"/>
  <c r="G57" i="4"/>
  <c r="G62" i="4" s="1"/>
  <c r="F57" i="4"/>
  <c r="N53" i="4"/>
  <c r="J53" i="4"/>
  <c r="N52" i="4"/>
  <c r="J52" i="4"/>
  <c r="N51" i="4"/>
  <c r="J51" i="4"/>
  <c r="N50" i="4"/>
  <c r="J50" i="4"/>
  <c r="N49" i="4"/>
  <c r="J49" i="4"/>
  <c r="N48" i="4"/>
  <c r="J48" i="4"/>
  <c r="N47" i="4"/>
  <c r="J47" i="4"/>
  <c r="N46" i="4"/>
  <c r="J46" i="4"/>
  <c r="N45" i="4"/>
  <c r="J45" i="4"/>
  <c r="N44" i="4"/>
  <c r="J44" i="4"/>
  <c r="N42" i="4"/>
  <c r="J42" i="4"/>
  <c r="N41" i="4"/>
  <c r="J41" i="4"/>
  <c r="M41" i="4" s="1"/>
  <c r="N39" i="4"/>
  <c r="J39" i="4"/>
  <c r="N38" i="4"/>
  <c r="J38" i="4"/>
  <c r="N36" i="4"/>
  <c r="J36" i="4"/>
  <c r="N35" i="4"/>
  <c r="J35" i="4"/>
  <c r="M35" i="4" s="1"/>
  <c r="N34" i="4"/>
  <c r="J34" i="4"/>
  <c r="N33" i="4"/>
  <c r="M33" i="4"/>
  <c r="J33" i="4"/>
  <c r="N32" i="4"/>
  <c r="J32" i="4"/>
  <c r="N31" i="4"/>
  <c r="J31" i="4"/>
  <c r="M31" i="4" s="1"/>
  <c r="N28" i="4"/>
  <c r="J28" i="4"/>
  <c r="M28" i="4" s="1"/>
  <c r="N27" i="4"/>
  <c r="J27" i="4"/>
  <c r="N26" i="4"/>
  <c r="J26" i="4"/>
  <c r="M26" i="4" s="1"/>
  <c r="N25" i="4"/>
  <c r="J25" i="4"/>
  <c r="N23" i="4"/>
  <c r="J23" i="4"/>
  <c r="N22" i="4"/>
  <c r="J22" i="4"/>
  <c r="M22" i="4" s="1"/>
  <c r="F60" i="4" s="1"/>
  <c r="N20" i="4"/>
  <c r="J20" i="4"/>
  <c r="N18" i="4"/>
  <c r="J18" i="4"/>
  <c r="N17" i="4"/>
  <c r="M17" i="4"/>
  <c r="J17" i="4"/>
  <c r="J14" i="4"/>
  <c r="L63" i="4" s="1"/>
  <c r="F58" i="4" s="1"/>
  <c r="J12" i="4"/>
  <c r="N11" i="4"/>
  <c r="J11" i="4"/>
  <c r="N10" i="4"/>
  <c r="J10" i="4"/>
  <c r="N9" i="4"/>
  <c r="J8" i="4"/>
  <c r="N7" i="4"/>
  <c r="N5" i="4"/>
  <c r="J5" i="4"/>
  <c r="N4" i="4"/>
  <c r="J4" i="4"/>
  <c r="Z42" i="1"/>
  <c r="Z18" i="1"/>
  <c r="W43" i="1"/>
  <c r="W9" i="1"/>
  <c r="W6" i="1"/>
  <c r="W40" i="1"/>
  <c r="W21" i="1"/>
  <c r="W19" i="1"/>
  <c r="W24" i="1"/>
  <c r="W37" i="1"/>
  <c r="W29" i="1"/>
  <c r="Z29" i="1" s="1"/>
  <c r="W46" i="1"/>
  <c r="W47" i="1"/>
  <c r="W48" i="1"/>
  <c r="W49" i="1"/>
  <c r="W50" i="1"/>
  <c r="W51" i="1"/>
  <c r="W52" i="1"/>
  <c r="W53" i="1"/>
  <c r="W54" i="1"/>
  <c r="W45" i="1"/>
  <c r="W42" i="1"/>
  <c r="W39" i="1"/>
  <c r="W33" i="1"/>
  <c r="W34" i="1"/>
  <c r="Z34" i="1" s="1"/>
  <c r="W35" i="1"/>
  <c r="W36" i="1"/>
  <c r="Z36" i="1" s="1"/>
  <c r="W32" i="1"/>
  <c r="Z32" i="1" s="1"/>
  <c r="W27" i="1"/>
  <c r="Z27" i="1" s="1"/>
  <c r="W28" i="1"/>
  <c r="W26" i="1"/>
  <c r="W23" i="1"/>
  <c r="Z23" i="1" s="1"/>
  <c r="W18" i="1"/>
  <c r="W12" i="1"/>
  <c r="W11" i="1"/>
  <c r="W5" i="1"/>
  <c r="W15" i="1"/>
  <c r="W13" i="1"/>
  <c r="H54" i="1"/>
  <c r="G54" i="1"/>
  <c r="F54" i="1"/>
  <c r="D54" i="1"/>
  <c r="H53" i="1"/>
  <c r="G53" i="1"/>
  <c r="F53" i="1"/>
  <c r="D53" i="1"/>
  <c r="H52" i="1"/>
  <c r="G52" i="1"/>
  <c r="F52" i="1"/>
  <c r="D52" i="1"/>
  <c r="H51" i="1"/>
  <c r="G51" i="1"/>
  <c r="F51" i="1"/>
  <c r="D51" i="1"/>
  <c r="H50" i="1"/>
  <c r="G50" i="1"/>
  <c r="F50" i="1"/>
  <c r="D50" i="1"/>
  <c r="H49" i="1"/>
  <c r="G49" i="1"/>
  <c r="F49" i="1"/>
  <c r="D49" i="1"/>
  <c r="H48" i="1"/>
  <c r="G48" i="1"/>
  <c r="F48" i="1"/>
  <c r="D48" i="1"/>
  <c r="H47" i="1"/>
  <c r="G47" i="1"/>
  <c r="F47" i="1"/>
  <c r="D47" i="1"/>
  <c r="H46" i="1"/>
  <c r="G46" i="1"/>
  <c r="F46" i="1"/>
  <c r="D46" i="1"/>
  <c r="H45" i="1"/>
  <c r="G45" i="1"/>
  <c r="F45" i="1"/>
  <c r="D45" i="1"/>
  <c r="H44" i="1"/>
  <c r="G44" i="1"/>
  <c r="F44" i="1"/>
  <c r="D44" i="1"/>
  <c r="H43" i="1"/>
  <c r="G43" i="1"/>
  <c r="F43" i="1"/>
  <c r="D43" i="1"/>
  <c r="H42" i="1"/>
  <c r="G42" i="1"/>
  <c r="F42" i="1"/>
  <c r="D42" i="1"/>
  <c r="H41" i="1"/>
  <c r="G41" i="1"/>
  <c r="F41" i="1"/>
  <c r="D41" i="1"/>
  <c r="H40" i="1"/>
  <c r="G40" i="1"/>
  <c r="F40" i="1"/>
  <c r="D40" i="1"/>
  <c r="H39" i="1"/>
  <c r="G39" i="1"/>
  <c r="F39" i="1"/>
  <c r="D39" i="1"/>
  <c r="H38" i="1"/>
  <c r="G38" i="1"/>
  <c r="F38" i="1"/>
  <c r="D38" i="1"/>
  <c r="H37" i="1"/>
  <c r="G37" i="1"/>
  <c r="F37" i="1"/>
  <c r="D37" i="1"/>
  <c r="H36" i="1"/>
  <c r="G36" i="1"/>
  <c r="F36" i="1"/>
  <c r="D36" i="1"/>
  <c r="H35" i="1"/>
  <c r="G35" i="1"/>
  <c r="F35" i="1"/>
  <c r="D35" i="1"/>
  <c r="H34" i="1"/>
  <c r="G34" i="1"/>
  <c r="F34" i="1"/>
  <c r="D34" i="1"/>
  <c r="H33" i="1"/>
  <c r="G33" i="1"/>
  <c r="F33" i="1"/>
  <c r="D33" i="1"/>
  <c r="H32" i="1"/>
  <c r="G32" i="1"/>
  <c r="F32" i="1"/>
  <c r="D32" i="1"/>
  <c r="H31" i="1"/>
  <c r="G31" i="1"/>
  <c r="F31" i="1"/>
  <c r="D31" i="1"/>
  <c r="H30" i="1"/>
  <c r="G30" i="1"/>
  <c r="F30" i="1"/>
  <c r="D30" i="1"/>
  <c r="H29" i="1"/>
  <c r="G29" i="1"/>
  <c r="F29" i="1"/>
  <c r="D29" i="1"/>
  <c r="H28" i="1"/>
  <c r="G28" i="1"/>
  <c r="F28" i="1"/>
  <c r="D28" i="1"/>
  <c r="H27" i="1"/>
  <c r="G27" i="1"/>
  <c r="F27" i="1"/>
  <c r="D27" i="1"/>
  <c r="H26" i="1"/>
  <c r="G26" i="1"/>
  <c r="F26" i="1"/>
  <c r="D26" i="1"/>
  <c r="H25" i="1"/>
  <c r="G25" i="1"/>
  <c r="F25" i="1"/>
  <c r="D25" i="1"/>
  <c r="H24" i="1"/>
  <c r="G24" i="1"/>
  <c r="F24" i="1"/>
  <c r="D24" i="1"/>
  <c r="H23" i="1"/>
  <c r="G23" i="1"/>
  <c r="F23" i="1"/>
  <c r="D23" i="1"/>
  <c r="H22" i="1"/>
  <c r="G22" i="1"/>
  <c r="F22" i="1"/>
  <c r="D22" i="1"/>
  <c r="H21" i="1"/>
  <c r="G21" i="1"/>
  <c r="F21" i="1"/>
  <c r="D21" i="1"/>
  <c r="H20" i="1"/>
  <c r="G20" i="1"/>
  <c r="F20" i="1"/>
  <c r="D20" i="1"/>
  <c r="H19" i="1"/>
  <c r="G19" i="1"/>
  <c r="F19" i="1"/>
  <c r="D19" i="1"/>
  <c r="H18" i="1"/>
  <c r="G18" i="1"/>
  <c r="F18" i="1"/>
  <c r="D18" i="1"/>
  <c r="H17" i="1"/>
  <c r="G17" i="1"/>
  <c r="F17" i="1"/>
  <c r="D17" i="1"/>
  <c r="H16" i="1"/>
  <c r="G16" i="1"/>
  <c r="F16" i="1"/>
  <c r="D16" i="1"/>
  <c r="H15" i="1"/>
  <c r="G15" i="1"/>
  <c r="F15" i="1"/>
  <c r="D15" i="1"/>
  <c r="H14" i="1"/>
  <c r="G14" i="1"/>
  <c r="F14" i="1"/>
  <c r="D14" i="1"/>
  <c r="H13" i="1"/>
  <c r="G13" i="1"/>
  <c r="F13" i="1"/>
  <c r="D13" i="1"/>
  <c r="H12" i="1"/>
  <c r="G12" i="1"/>
  <c r="F12" i="1"/>
  <c r="D12" i="1"/>
  <c r="H11" i="1"/>
  <c r="G11" i="1"/>
  <c r="F11" i="1"/>
  <c r="D11" i="1"/>
  <c r="H10" i="1"/>
  <c r="G10" i="1"/>
  <c r="F10" i="1"/>
  <c r="D10" i="1"/>
  <c r="H9" i="1"/>
  <c r="G9" i="1"/>
  <c r="F9" i="1"/>
  <c r="D9" i="1"/>
  <c r="H8" i="1"/>
  <c r="G8" i="1"/>
  <c r="F8" i="1"/>
  <c r="D8" i="1"/>
  <c r="H7" i="1"/>
  <c r="G7" i="1"/>
  <c r="F7" i="1"/>
  <c r="D7" i="1"/>
  <c r="H6" i="1"/>
  <c r="G6" i="1"/>
  <c r="F6" i="1"/>
  <c r="D6" i="1"/>
  <c r="L62" i="4" l="1"/>
  <c r="M59" i="4" s="1"/>
  <c r="F59" i="4"/>
  <c r="F62" i="4" s="1"/>
</calcChain>
</file>

<file path=xl/sharedStrings.xml><?xml version="1.0" encoding="utf-8"?>
<sst xmlns="http://schemas.openxmlformats.org/spreadsheetml/2006/main" count="579" uniqueCount="222">
  <si>
    <t>Spandana Sphoorty Financial Limited</t>
  </si>
  <si>
    <t>Internal Audit Department</t>
  </si>
  <si>
    <t>Borrower Wise Details Ver 1.4</t>
  </si>
  <si>
    <t>Home</t>
  </si>
  <si>
    <t>Loan O/s Report</t>
  </si>
  <si>
    <t>Sr. No.</t>
  </si>
  <si>
    <r>
      <t>Branch Code
(</t>
    </r>
    <r>
      <rPr>
        <b/>
        <sz val="10"/>
        <color rgb="FFFF0000"/>
        <rFont val="Aptos Narrow"/>
        <family val="2"/>
        <scheme val="minor"/>
      </rPr>
      <t>Formula</t>
    </r>
    <r>
      <rPr>
        <b/>
        <sz val="10"/>
        <color theme="1"/>
        <rFont val="Aptos Narrow"/>
        <family val="2"/>
        <scheme val="minor"/>
      </rPr>
      <t>)</t>
    </r>
  </si>
  <si>
    <r>
      <t>Branch Name
(</t>
    </r>
    <r>
      <rPr>
        <b/>
        <sz val="10"/>
        <color rgb="FFFF0000"/>
        <rFont val="Aptos Narrow"/>
        <family val="2"/>
        <scheme val="minor"/>
      </rPr>
      <t>Formula</t>
    </r>
    <r>
      <rPr>
        <b/>
        <sz val="10"/>
        <color theme="1"/>
        <rFont val="Aptos Narrow"/>
        <family val="2"/>
        <scheme val="minor"/>
      </rPr>
      <t>)</t>
    </r>
  </si>
  <si>
    <r>
      <t>Complaint No.
(</t>
    </r>
    <r>
      <rPr>
        <b/>
        <sz val="10"/>
        <color rgb="FFFF0000"/>
        <rFont val="Aptos Narrow"/>
        <family val="2"/>
        <scheme val="minor"/>
      </rPr>
      <t>Formula from 2 row</t>
    </r>
    <r>
      <rPr>
        <b/>
        <sz val="10"/>
        <color theme="1"/>
        <rFont val="Aptos Narrow"/>
        <family val="2"/>
        <scheme val="minor"/>
      </rPr>
      <t>)</t>
    </r>
  </si>
  <si>
    <r>
      <t>Date of IA Visit
(</t>
    </r>
    <r>
      <rPr>
        <b/>
        <sz val="10"/>
        <color rgb="FFFF0000"/>
        <rFont val="Aptos Narrow"/>
        <family val="2"/>
        <scheme val="minor"/>
      </rPr>
      <t>DD/MMM/YY</t>
    </r>
    <r>
      <rPr>
        <b/>
        <sz val="10"/>
        <color theme="1"/>
        <rFont val="Aptos Narrow"/>
        <family val="2"/>
        <scheme val="minor"/>
      </rPr>
      <t>)</t>
    </r>
  </si>
  <si>
    <r>
      <t xml:space="preserve">Fradulent Staff Name
</t>
    </r>
    <r>
      <rPr>
        <b/>
        <sz val="10"/>
        <color rgb="FFFF0000"/>
        <rFont val="Aptos Narrow"/>
        <family val="2"/>
        <scheme val="minor"/>
      </rPr>
      <t>(Formula from 2 row</t>
    </r>
    <r>
      <rPr>
        <b/>
        <sz val="10"/>
        <color theme="1"/>
        <rFont val="Aptos Narrow"/>
        <family val="2"/>
        <scheme val="minor"/>
      </rPr>
      <t>)</t>
    </r>
  </si>
  <si>
    <r>
      <t>Fradulent Staff Emp. ID
(</t>
    </r>
    <r>
      <rPr>
        <b/>
        <sz val="10"/>
        <color rgb="FFFF0000"/>
        <rFont val="Aptos Narrow"/>
        <family val="2"/>
        <scheme val="minor"/>
      </rPr>
      <t>Formula from 2 row</t>
    </r>
    <r>
      <rPr>
        <b/>
        <sz val="10"/>
        <color theme="1"/>
        <rFont val="Aptos Narrow"/>
        <family val="2"/>
        <scheme val="minor"/>
      </rPr>
      <t>)</t>
    </r>
  </si>
  <si>
    <r>
      <t>Fraudulent Staff Designation
(</t>
    </r>
    <r>
      <rPr>
        <b/>
        <sz val="10"/>
        <color rgb="FFFF0000"/>
        <rFont val="Aptos Narrow"/>
        <family val="2"/>
        <scheme val="minor"/>
      </rPr>
      <t>Formula from 2 row</t>
    </r>
    <r>
      <rPr>
        <b/>
        <sz val="10"/>
        <color theme="1"/>
        <rFont val="Aptos Narrow"/>
        <family val="2"/>
        <scheme val="minor"/>
      </rPr>
      <t>)</t>
    </r>
  </si>
  <si>
    <t>Center Number</t>
  </si>
  <si>
    <t>Customer ID</t>
  </si>
  <si>
    <t>Borrower Name</t>
  </si>
  <si>
    <t>Loan ID</t>
  </si>
  <si>
    <r>
      <t>Date of Disbursement as per FIMO
(</t>
    </r>
    <r>
      <rPr>
        <b/>
        <sz val="10"/>
        <color rgb="FFFF0000"/>
        <rFont val="Aptos Narrow"/>
        <family val="2"/>
        <scheme val="minor"/>
      </rPr>
      <t>DD/MM/YY</t>
    </r>
    <r>
      <rPr>
        <b/>
        <sz val="10"/>
        <color theme="1"/>
        <rFont val="Aptos Narrow"/>
        <family val="2"/>
        <scheme val="minor"/>
      </rPr>
      <t>)</t>
    </r>
  </si>
  <si>
    <t>Disbursed Amount as per FIMO</t>
  </si>
  <si>
    <t>Installment Amount as per FIMO</t>
  </si>
  <si>
    <r>
      <t>Type of Amount Collected
(</t>
    </r>
    <r>
      <rPr>
        <b/>
        <sz val="10"/>
        <color rgb="FFFF0000"/>
        <rFont val="Aptos Narrow"/>
        <family val="2"/>
        <scheme val="minor"/>
      </rPr>
      <t>Drop Down</t>
    </r>
    <r>
      <rPr>
        <b/>
        <sz val="10"/>
        <color theme="1"/>
        <rFont val="Aptos Narrow"/>
        <family val="2"/>
        <scheme val="minor"/>
      </rPr>
      <t>)</t>
    </r>
  </si>
  <si>
    <r>
      <t>Date of Collection
(</t>
    </r>
    <r>
      <rPr>
        <b/>
        <sz val="10"/>
        <color rgb="FFFF0000"/>
        <rFont val="Aptos Narrow"/>
        <family val="2"/>
        <scheme val="minor"/>
      </rPr>
      <t>DD/MM/YY</t>
    </r>
    <r>
      <rPr>
        <b/>
        <sz val="10"/>
        <color theme="1"/>
        <rFont val="Aptos Narrow"/>
        <family val="2"/>
        <scheme val="minor"/>
      </rPr>
      <t>)</t>
    </r>
  </si>
  <si>
    <r>
      <t>Amount Collected
(</t>
    </r>
    <r>
      <rPr>
        <b/>
        <sz val="10"/>
        <color rgb="FFFF0000"/>
        <rFont val="Aptos Narrow"/>
        <family val="2"/>
        <scheme val="minor"/>
      </rPr>
      <t>Gross Fraud</t>
    </r>
    <r>
      <rPr>
        <b/>
        <sz val="10"/>
        <color theme="1"/>
        <rFont val="Aptos Narrow"/>
        <family val="2"/>
        <scheme val="minor"/>
      </rPr>
      <t>)</t>
    </r>
  </si>
  <si>
    <t>Amount Recovered &amp; Accounted in FIMO</t>
  </si>
  <si>
    <r>
      <t>Amount Recovered But "</t>
    </r>
    <r>
      <rPr>
        <b/>
        <sz val="10"/>
        <color rgb="FFFF0000"/>
        <rFont val="Aptos Narrow"/>
        <family val="2"/>
        <scheme val="minor"/>
      </rPr>
      <t>Not</t>
    </r>
    <r>
      <rPr>
        <b/>
        <sz val="10"/>
        <color theme="1"/>
        <rFont val="Aptos Narrow"/>
        <family val="2"/>
        <scheme val="minor"/>
      </rPr>
      <t>" Accounted in FIMO</t>
    </r>
  </si>
  <si>
    <r>
      <t>Difference Amount
(</t>
    </r>
    <r>
      <rPr>
        <b/>
        <sz val="10"/>
        <color rgb="FFFF0000"/>
        <rFont val="Aptos Narrow"/>
        <family val="2"/>
        <scheme val="minor"/>
      </rPr>
      <t>Net Fraud</t>
    </r>
    <r>
      <rPr>
        <b/>
        <sz val="10"/>
        <color theme="1"/>
        <rFont val="Aptos Narrow"/>
        <family val="2"/>
        <scheme val="minor"/>
      </rPr>
      <t>)
(</t>
    </r>
    <r>
      <rPr>
        <b/>
        <sz val="10"/>
        <color rgb="FFFF0000"/>
        <rFont val="Aptos Narrow"/>
        <family val="2"/>
        <scheme val="minor"/>
      </rPr>
      <t>Formula</t>
    </r>
    <r>
      <rPr>
        <b/>
        <sz val="10"/>
        <color theme="1"/>
        <rFont val="Aptos Narrow"/>
        <family val="2"/>
        <scheme val="minor"/>
      </rPr>
      <t>)</t>
    </r>
  </si>
  <si>
    <t>Availability of Evidence</t>
  </si>
  <si>
    <r>
      <t>Remarks
(</t>
    </r>
    <r>
      <rPr>
        <b/>
        <sz val="10"/>
        <color rgb="FFFF0000"/>
        <rFont val="Aptos Narrow"/>
        <family val="2"/>
        <scheme val="minor"/>
      </rPr>
      <t>If Applicable</t>
    </r>
    <r>
      <rPr>
        <b/>
        <sz val="10"/>
        <color theme="1"/>
        <rFont val="Aptos Narrow"/>
        <family val="2"/>
        <scheme val="minor"/>
      </rPr>
      <t>)</t>
    </r>
  </si>
  <si>
    <t>OR3107</t>
  </si>
  <si>
    <t>Dhamara</t>
  </si>
  <si>
    <t>FN25-26-00630</t>
  </si>
  <si>
    <t>Sahejad quadri Quadri</t>
  </si>
  <si>
    <t>SF0071195</t>
  </si>
  <si>
    <t>Loan Officer</t>
  </si>
  <si>
    <t>581318</t>
  </si>
  <si>
    <t>SID951374810011</t>
  </si>
  <si>
    <t>ANITA NAYAK</t>
  </si>
  <si>
    <t>18-May-2023</t>
  </si>
  <si>
    <t>Advance Collection Amount Misappropriated</t>
  </si>
  <si>
    <t>Digital Payment</t>
  </si>
  <si>
    <t>As per Digital Payment evidence on dt 19-03-2025  LO Sahejad quadri Quadri collected advance amount  Rs.8000 by Digital payment .But Same amount not posted at FIMO.After that he paid her loan emi Rs.3400 .Remaning amount Rs.4600 not posted at FIMO. (Lo Sahejad quadri Quadri told to borrower I will give loan very soon so you close your 1  loan But Borrower paid Rs.8000 and told to Lo remaning amount paid you when receive my new  loan amount ).</t>
  </si>
  <si>
    <t>576831</t>
  </si>
  <si>
    <t>SID951374768681</t>
  </si>
  <si>
    <t>AMBIKA MAJHI</t>
  </si>
  <si>
    <t>10-Jun-2024</t>
  </si>
  <si>
    <t>Collection Amount Misappropriated</t>
  </si>
  <si>
    <t>Loan Card</t>
  </si>
  <si>
    <t>As per  Loancard  on dt 10-11-2024 LO Sahejad quadri Quadri collected each Emi  Rs.3900..But Same amount not posted at FIMO.</t>
  </si>
  <si>
    <t>As per Loancard  on dt.10-12-2024  LO Sahejad quadri Quadri collected each Emi  Rs.3900.But Same amount not posted at FIMO.</t>
  </si>
  <si>
    <t>As per Loancard  on dt.10-04-2025 LO Sahejad quadri Quadri collected each Emi  Rs.3900.But Same amount not posted at FIMO.</t>
  </si>
  <si>
    <t>633527</t>
  </si>
  <si>
    <t>SID951376195056</t>
  </si>
  <si>
    <t>GITARANI DAS</t>
  </si>
  <si>
    <t>03-Sep-2024</t>
  </si>
  <si>
    <t>As per Loancard Statement I observed that on dt 08-04-2025  LO Sahejad quadri Quadri collectedeach Emi  Rs.3830.But Same amount not posted at FIMO.</t>
  </si>
  <si>
    <t>As per Loancard Statement I observed that on dt.08-05-2025 LO Sahejad quadri Quadri collectedeach Emi  Rs.3830.But Same amount not posted at FIMO.</t>
  </si>
  <si>
    <t>697854</t>
  </si>
  <si>
    <t>SSF4590510</t>
  </si>
  <si>
    <t>JAYANTI BALA MAITY</t>
  </si>
  <si>
    <t>23-Sep-2023</t>
  </si>
  <si>
    <t>As per Loancard Statement I observed that on dt 08-05-2025 LO Sahejad quadri Quadri collected Emi  Rs.2240.But Same amount not posted at FIMO.</t>
  </si>
  <si>
    <t>03-Jun-2024</t>
  </si>
  <si>
    <t>As per Loancard Statement I observed that on dt 08-05-2025 LO Sahejad quadri Quadri collected Emi  Rs.2690.But Same amount not posted at FIMO.</t>
  </si>
  <si>
    <t>604062</t>
  </si>
  <si>
    <t>SID951374951133</t>
  </si>
  <si>
    <t>JHUNA DAS</t>
  </si>
  <si>
    <t>15-Feb-2023</t>
  </si>
  <si>
    <t>As per Loancard Statement I observed that on dt 10-11-2024  LO Sahejad quadri Quadri collectedeach Emi  Rs.3550.But Same amount not posted at FIMO.</t>
  </si>
  <si>
    <t>As per Loancard Statement I observed that on dt.10-12-2024 LO Sahejad quadri Quadri collectedeach Emi  Rs.3550.But Same amount not posted at FIMO.</t>
  </si>
  <si>
    <t>11-Jan-2024</t>
  </si>
  <si>
    <t>As per Loancard Statement I observed that on dt 10-03-2025  LO Sahejad quadri Quadri collectedeach Emi  Rs.2020.But Same amount not posted at FIMO.</t>
  </si>
  <si>
    <t>As per \Loancard Statement I observed that on dt.10-04-2025  LO Sahejad quadri Quadri collectedeach Emi  Rs.2020.But Same amount not posted at FIMO.</t>
  </si>
  <si>
    <t>As per Loancard Statement I observed that on dt.10-05-2025 LO Sahejad quadri Quadri collectedeach Emi  Rs.2020.But Same amount not posted at FIMO.</t>
  </si>
  <si>
    <t>Dhamara C11</t>
  </si>
  <si>
    <t>SSF4601204</t>
  </si>
  <si>
    <t>MANJULATA GIRI</t>
  </si>
  <si>
    <t>11-Nov-2024</t>
  </si>
  <si>
    <t>Pre-Closure Amount Misappropriated</t>
  </si>
  <si>
    <t>Cash Receipt</t>
  </si>
  <si>
    <t>As per Cash Receipt on dt 12-03-2025 LO Sahejad quadri Quadri collected a preclose amount  Emi  Rs.52163.But Same amount not posted at FIMO.Lo paid her loan Emi on monthly basis. He paid on dt 07-04-2025 and 07-05-2025  Rs.3460 each Emi .Total amount paid Rs.6920 .Remaning amount Rs.45243 not posted at FIMO.</t>
  </si>
  <si>
    <t>698130</t>
  </si>
  <si>
    <t>SID951375824876</t>
  </si>
  <si>
    <t>NIRMALA NAYAK</t>
  </si>
  <si>
    <t>16-Mar-2024</t>
  </si>
  <si>
    <t>As per Loancard Statement I observed that on dt 03-10-2024 LO Sahejad quadri Quadri collected each Emi  Rs.3360.But Same amount not posted at FIMO.</t>
  </si>
  <si>
    <t>As per Loancard Statement I observed that on dt  03-11-2024 LO Sahejad quadri Quadri collected each Emi  Rs.3360.But Same amount not posted at FIMO.</t>
  </si>
  <si>
    <t>684153</t>
  </si>
  <si>
    <t>SID951375156040</t>
  </si>
  <si>
    <t>PABITRA BARIK</t>
  </si>
  <si>
    <t>30-Mar-2024</t>
  </si>
  <si>
    <t>As per Loancard Statement I observed that on dt 10-11-2024  LO Sahejad quadri Quadri collected each Emi  Rs.3900.But Same amount not posted at FIMO.</t>
  </si>
  <si>
    <t>As per Loancard Statement I observed that on dt .10-12-2024 LO Sahejad quadri Quadri collected each Emi  Rs.3900.But Same amount not posted at FIMO.</t>
  </si>
  <si>
    <t>693666</t>
  </si>
  <si>
    <t>SID951375775236</t>
  </si>
  <si>
    <t>PRAMILA MANDAL</t>
  </si>
  <si>
    <t>26-Aug-2023</t>
  </si>
  <si>
    <t>As per Loancard Statement I observed that on dt 03-02-2025 LO Sahejad quadri Quadri collected a preclose amount Rs.29913.But Same amount not posted at FIMO.Lo  paid her loan Emi on monthly basis. He paid on dt 10-03-2025 and 10-04-2025   Rs.3900 on each Emi. Total paid her loan Emi  Rs.7800. Remaning amount Rs.22113 not posted at FIMO.</t>
  </si>
  <si>
    <t>633666</t>
  </si>
  <si>
    <t>SSF3966070</t>
  </si>
  <si>
    <t>SARASWATI JANA</t>
  </si>
  <si>
    <t>21-Mar-2024</t>
  </si>
  <si>
    <t>As per Loancard Statement I observed that on dt 09-04-2025   LO Sahejad quadri Quadri collected each Emi  Rs.2690..But Same amount not posted at FIMO.</t>
  </si>
  <si>
    <t>As per Loancard Statement I observed that on dt . 09-05-2025  LO Sahejad quadri Quadri collected each Emi  Rs.2690..But Same amount not posted at FIMO.</t>
  </si>
  <si>
    <t>21-Jan-2025</t>
  </si>
  <si>
    <t>As per Loancard Statement I observed that on dt.09-05-2025  LO Sahejad quadri Quadri collected each Emi  Rs.3460.But Same amount not posted at FIMO.</t>
  </si>
  <si>
    <t>SSF6075531</t>
  </si>
  <si>
    <t>SEEMA ROUT</t>
  </si>
  <si>
    <t>29-Apr-2024</t>
  </si>
  <si>
    <t>As per Loancard Statement I observed that on dt 28-01-2025 LO Sahejad quadri Quadri collected a preclose amount Rs.31015.But Same amount not posted at FIMO.Lo  paid her loan Emi on monthly basis. He paid on dt 08-02-2025,08-03-2025 and 08-04-2025   Rs.2240 on each Emi. Total paid her loan Emi  Rs.6720. Remaning amount Rs.24295 not posted at FIMO.</t>
  </si>
  <si>
    <t>SSF4875577</t>
  </si>
  <si>
    <t>BHARATI DALAI</t>
  </si>
  <si>
    <t>12-Nov-2023</t>
  </si>
  <si>
    <t>As per digital payment evidence borrower has paid Rs 10000/- towards advance collection to LO Sahajad Quadri but to LO has not remitted cash to branch</t>
  </si>
  <si>
    <t>SID951375835778</t>
  </si>
  <si>
    <t>SNEHALATA MALLICK</t>
  </si>
  <si>
    <t>25-Jun-2024</t>
  </si>
  <si>
    <t>As per  Loancard Statement I observed that on dt.07-10-2024  LO Sahejad quadri Quadri collected each Emi  Rs.3040.But Same amount not posted at FIMO.</t>
  </si>
  <si>
    <t>As per Loancard Statement I observed that on dt.07-11-2024  LO Sahejad quadri Quadri collected each Emi  Rs.3040.But Same amount not posted at FIMO.</t>
  </si>
  <si>
    <t>As per Loancard Statement I observed that on dt.07-04-2025 LO again collected a preclose amount Rs.39446.Same amount not posted at FIMO. Lo paid her loan Emi on dt.03-05-2025 and 09-05-2025 Rs.3040 and 9040 respectively.Total amount paid Rs.12160 .Remaning amount Rs.27286 not posted at FIMO.</t>
  </si>
  <si>
    <t>587179</t>
  </si>
  <si>
    <t>SID951375346264</t>
  </si>
  <si>
    <t>ANUPOMA JANA</t>
  </si>
  <si>
    <t>09-Jun-2024</t>
  </si>
  <si>
    <t>As per Loancard Statement I observed that on dt 16-03-2025 LO Sahejad quadri Quadri collected a preclose amount  Emi  Rs.28020.But Same amount not posted at FIMO..</t>
  </si>
  <si>
    <t>Dosinga C15</t>
  </si>
  <si>
    <t>SSF2917094</t>
  </si>
  <si>
    <t>SASMITA JENA</t>
  </si>
  <si>
    <t>04-Aug-2024</t>
  </si>
  <si>
    <t>As per Loancard Statement I observed that on dt 04-05-25  LO Sahejad quadri Quadri collected each Emi  Rs.1800.But Same amount not posted at FIMO.</t>
  </si>
  <si>
    <t>SSF4850659</t>
  </si>
  <si>
    <t>RENUKA BARIK</t>
  </si>
  <si>
    <t>05-Nov-2023</t>
  </si>
  <si>
    <t>As perLoancard Statement I observed that on dt.16-04-2025 LO Sahejad quadri Quadri collected a preclose amount  Rs.15135.But Same amount not posted at FIMO.He paid her one loan Emi  on dt.10-05-2025 Rs.2240.Remaning amount Rs.12895 not posted at FIMO.</t>
  </si>
  <si>
    <t>SID951374854381</t>
  </si>
  <si>
    <t>PRATIMA SINGH</t>
  </si>
  <si>
    <t>28-Dec-2023</t>
  </si>
  <si>
    <t>As per Loancard Statement I observed that on dt 19-03-2025 LO Sahejad quadri Quadri collected each Emi  Rs.3900 by UPI.But Same amount not posted at FIMO.</t>
  </si>
  <si>
    <t>SID951375769871</t>
  </si>
  <si>
    <t>DURGAMANI JANA</t>
  </si>
  <si>
    <t>28-Jan-2024</t>
  </si>
  <si>
    <t>As per Money Receipt on dt.18-03-2025 LO Sahejad quadri Quadri collected a preclose amount  Rs.28875.But Same amount not posted at FIMO.He paid her one loan Emi  on dt.10-04-2025 Rs.2780.Remaning amount Rs.26095 not posted at FIMO.</t>
  </si>
  <si>
    <t>590790</t>
  </si>
  <si>
    <t>SSF3614209</t>
  </si>
  <si>
    <t>BHARATI DAS</t>
  </si>
  <si>
    <t>19-Mar-2024</t>
  </si>
  <si>
    <t>As per Loancard Statement I observed that on dt 06-08-2024LO Sahejad quadri Quadri collected each Emi  Rs.2780.But Same amount not posted at FIMO.</t>
  </si>
  <si>
    <t>As per Loancard Statement I observed that on dt 06-09-2024  LO Sahejad quadri Quadri collected each Emi  Rs.2780..But Same amount not posted at FIMO.</t>
  </si>
  <si>
    <t>620177</t>
  </si>
  <si>
    <t>SID951375026221</t>
  </si>
  <si>
    <t>GEETARANI PATRA</t>
  </si>
  <si>
    <t>21-May-2024</t>
  </si>
  <si>
    <t>As per  Loancard Statement I observed that on dt 04-05-25  LO Sahejad quadri Quadri collected each Emi  Rs.3840.But Same amount not posted at FIMO.</t>
  </si>
  <si>
    <t>659216</t>
  </si>
  <si>
    <t>SID951375397024</t>
  </si>
  <si>
    <t>MADHUSMITA GIRI</t>
  </si>
  <si>
    <t>07-Jun-2024</t>
  </si>
  <si>
    <t>As per Loancard Statement I observed that on dt.07-10-2025   LO Sahejad quadri Quadri collected each Emi  Rs.3840.But Same amount not posted at FIMO.</t>
  </si>
  <si>
    <t>As per  Loancard Statement I observed that on dt.07-11-25  LO Sahejad quadri Quadri collected each Emi  Rs.3840.But Same amount not posted at FIMO.</t>
  </si>
  <si>
    <t>Dosinga C14</t>
  </si>
  <si>
    <t>SSF6453105</t>
  </si>
  <si>
    <t>SABITA MAITY</t>
  </si>
  <si>
    <t>02-Sep-2024</t>
  </si>
  <si>
    <t>Disbursed Amount Recollected</t>
  </si>
  <si>
    <t>As per Digital Payment Evidence on dt.18-09-2025 LO Sahejad quadri Quadri collected a preclose amount  Rs.42030.But Same amount not posted at FIMO.He paid her one loan Emi  on monthly basis.He paid on dt.08-10-2024 to 08-05-2025 .Total paid  8 emi Rs.17920..Remaning amount Rs.24110 not posted at FIMO.</t>
  </si>
  <si>
    <t>SID951375775239</t>
  </si>
  <si>
    <t>MADHABI GIRI</t>
  </si>
  <si>
    <t>04-Dec-2024</t>
  </si>
  <si>
    <t>As per  Loancard Statement I observed that on dt.10-04-2025   LO Sahejad quadri Quadri collected each Emi  Rs.4220..But Same amount not posted at FIMO.</t>
  </si>
  <si>
    <t>As per Loancard Statement I observed that on dt.10-05-25  LO Sahejad quadri Quadri collected each Emi  Rs.4220..But Same amount not posted at FIMO.</t>
  </si>
  <si>
    <t>SSF3753299</t>
  </si>
  <si>
    <t>MAJIDA BIBI</t>
  </si>
  <si>
    <t>13-Apr-2023</t>
  </si>
  <si>
    <t>As per  Loancard statement I observed that on dt 09-05-2025 LO Sahejad quadri Quadri collected Emi Rs.3261.But Same amount not posted at FIMO.</t>
  </si>
  <si>
    <t>SSF3753307</t>
  </si>
  <si>
    <t>NASRIN BIBI</t>
  </si>
  <si>
    <t>As per Loancard statement I observed that on dt 09-05-2025 LO Sahejad quadri Quadri collected Emi Rs.3261 .But Same amount not posted at FIMO.</t>
  </si>
  <si>
    <t>690329</t>
  </si>
  <si>
    <t>SSF2318001</t>
  </si>
  <si>
    <t>SANDHYARANI MANDAL</t>
  </si>
  <si>
    <t>30-Sep-2023</t>
  </si>
  <si>
    <t>As per  Loancard statement I observed that on dt 09-05-2025 LO Sahejad quadri Quadri collected Emi Rs.2780.But Same amount not posted at FIMO.</t>
  </si>
  <si>
    <t>SID951376167795</t>
  </si>
  <si>
    <t>MAMATA RAY</t>
  </si>
  <si>
    <t>01-Jan-2024</t>
  </si>
  <si>
    <t>As per  Loancard statement I observed that on dt 09-05-2025 LO Sahejad quadri Quadri collected Emi Rs.3150  .But Same amount not posted at FIMO.</t>
  </si>
  <si>
    <t>14-Mar-2024</t>
  </si>
  <si>
    <t>As per Loancard statement I observed that on dt 09-05-2025 LO Sahejad quadri Quadri collected Emi Rs.2020.But Same amount not posted at FIMO.</t>
  </si>
  <si>
    <t>SSF3758565</t>
  </si>
  <si>
    <t>MENAKA DAS</t>
  </si>
  <si>
    <t>28-Jul-2024</t>
  </si>
  <si>
    <t>As per Loancard statement I observed that on dt 10-05-2025 LO Sahejad quadri Quadri collected Emi Rs.3470  .But Same amount not posted at FIMO.</t>
  </si>
  <si>
    <t>SID951375770004</t>
  </si>
  <si>
    <t>SANJULATA NAYAK</t>
  </si>
  <si>
    <t>23-Aug-2024</t>
  </si>
  <si>
    <t>As per  Loancard statement I observed that on dt 10-05-2025 LO Sahejad quadri Quadri collected Emi Rs.4270.But Same amount not posted at FIMO.</t>
  </si>
  <si>
    <t>Dosinga C6</t>
  </si>
  <si>
    <t>SSF6099879</t>
  </si>
  <si>
    <t>GOLALA BIBI</t>
  </si>
  <si>
    <t>10-May-2024</t>
  </si>
  <si>
    <t>As per  Loancard statement I observed that on dt 09-05-2025 LO Sahejad quadri Quadri collected Emi Rs.2240  .But Same amount not posted at FIMO.</t>
  </si>
  <si>
    <t>SSF6136856</t>
  </si>
  <si>
    <t>REBATI MANDAL</t>
  </si>
  <si>
    <t>494205</t>
  </si>
  <si>
    <t>SSF6623043</t>
  </si>
  <si>
    <t xml:space="preserve">  BHARTI DAS</t>
  </si>
  <si>
    <t>08-Jan-2025</t>
  </si>
  <si>
    <t>As per  Loancard statement I observed that on dt 10-05-2025 LO Sahejad quadri Quadri collected Emi Rs.2130  .But Same amount not posted at FIMO.</t>
  </si>
  <si>
    <t>CSS Fraud</t>
  </si>
  <si>
    <t>Preclsoed</t>
  </si>
  <si>
    <t>Upload</t>
  </si>
  <si>
    <t>OD</t>
  </si>
  <si>
    <t>Remarks</t>
  </si>
  <si>
    <t>Preclosed</t>
  </si>
  <si>
    <t>Difference</t>
  </si>
  <si>
    <t>Total Collection</t>
  </si>
  <si>
    <t>Fraud</t>
  </si>
  <si>
    <t>Collection</t>
  </si>
  <si>
    <t>GR</t>
  </si>
  <si>
    <t>Other</t>
  </si>
  <si>
    <t>FR</t>
  </si>
  <si>
    <t>Diff</t>
  </si>
  <si>
    <t>Already Posted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</si>
</sst>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14009]dd/mm/yyyy;@"/>
    <numFmt numFmtId="165" formatCode="[$-409]d/mmm/yy;@"/>
    <numFmt numFmtId="166" formatCode="[$-409]dd/mmm/yy;@"/>
    <numFmt numFmtId="167" formatCode="[$-10409]0.00"/>
  </numFmts>
  <fonts count="15" x14ac:knownFonts="1">
    <font>
      <sz val="11"/>
      <color theme="1"/>
      <name val="Aptos Narrow"/>
      <family val="2"/>
      <scheme val="minor"/>
    </font>
    <font>
      <u/>
      <sz val="11"/>
      <color theme="10"/>
      <name val="Aptos Narrow"/>
      <family val="2"/>
      <scheme val="minor"/>
    </font>
    <font>
      <sz val="10"/>
      <name val="Arial"/>
      <family val="2"/>
    </font>
    <font>
      <b/>
      <sz val="14"/>
      <name val="Aptos Narrow"/>
      <family val="2"/>
      <scheme val="minor"/>
    </font>
    <font>
      <sz val="10"/>
      <color theme="1"/>
      <name val="Aptos Narrow"/>
      <family val="2"/>
      <scheme val="minor"/>
    </font>
    <font>
      <b/>
      <sz val="12"/>
      <name val="Aptos Narrow"/>
      <family val="2"/>
      <scheme val="minor"/>
    </font>
    <font>
      <b/>
      <sz val="12"/>
      <color theme="1"/>
      <name val="Aptos Narrow"/>
      <family val="2"/>
      <scheme val="minor"/>
    </font>
    <font>
      <b/>
      <sz val="10"/>
      <color theme="10"/>
      <name val="Aptos Narrow"/>
      <family val="2"/>
      <scheme val="minor"/>
    </font>
    <font>
      <b/>
      <sz val="10"/>
      <color theme="1"/>
      <name val="Aptos Narrow"/>
      <family val="2"/>
      <scheme val="minor"/>
    </font>
    <font>
      <sz val="10"/>
      <color theme="1"/>
      <name val="Cambria"/>
      <family val="2"/>
    </font>
    <font>
      <b/>
      <sz val="10"/>
      <color rgb="FFFF0000"/>
      <name val="Aptos Narrow"/>
      <family val="2"/>
      <scheme val="minor"/>
    </font>
    <font>
      <sz val="10"/>
      <name val="Aptos Narrow"/>
      <family val="2"/>
      <scheme val="minor"/>
    </font>
    <font>
      <b/>
      <sz val="11"/>
      <color theme="1"/>
      <name val="Aptos Narrow"/>
      <family val="2"/>
      <scheme val="minor"/>
    </font>
    <font>
      <b/>
      <sz val="10"/>
      <color rgb="FF000000"/>
      <name val="Tahoma"/>
      <family val="2"/>
    </font>
    <font>
      <sz val="10"/>
      <color rgb="FF000000"/>
      <name val="Tahoma"/>
      <family val="2"/>
    </font>
  </fonts>
  <fills count="8">
    <fill>
      <patternFill patternType="none"/>
    </fill>
    <fill>
      <patternFill patternType="gray125"/>
    </fill>
    <fill>
      <patternFill patternType="solid">
        <fgColor theme="2" tint="-9.9978637043366805E-2"/>
        <bgColor indexed="64"/>
      </patternFill>
    </fill>
    <fill>
      <patternFill patternType="solid">
        <fgColor indexed="9"/>
        <bgColor indexed="64"/>
      </patternFill>
    </fill>
    <fill>
      <patternFill patternType="solid">
        <fgColor indexed="9"/>
        <bgColor indexed="26"/>
      </patternFill>
    </fill>
    <fill>
      <patternFill patternType="solid">
        <fgColor theme="0"/>
        <bgColor indexed="64"/>
      </patternFill>
    </fill>
    <fill>
      <patternFill patternType="solid">
        <fgColor rgb="FFFFFF00"/>
        <bgColor indexed="64"/>
      </patternFill>
    </fill>
    <fill>
      <patternFill patternType="solid">
        <fgColor rgb="FFB0C4DE"/>
        <bgColor rgb="FFB0C4DE"/>
      </patternFill>
    </fill>
  </fills>
  <borders count="5">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bottom/>
      <diagonal/>
    </border>
  </borders>
  <cellStyleXfs count="6">
    <xf numFmtId="0" fontId="0" fillId="0" borderId="0"/>
    <xf numFmtId="0" fontId="1" fillId="0" borderId="0" applyNumberFormat="0" applyFill="0" applyBorder="0" applyAlignment="0" applyProtection="0"/>
    <xf numFmtId="0" fontId="2" fillId="0" borderId="0">
      <protection locked="0"/>
    </xf>
    <xf numFmtId="0" fontId="9" fillId="0" borderId="0"/>
    <xf numFmtId="0" fontId="2" fillId="0" borderId="0" applyNumberFormat="0" applyFill="0" applyBorder="0" applyAlignment="0" applyProtection="0"/>
    <xf numFmtId="0" fontId="2" fillId="0" borderId="0"/>
  </cellStyleXfs>
  <cellXfs count="37">
    <xf numFmtId="0" fontId="0" fillId="0" borderId="0" xfId="0"/>
    <xf numFmtId="0" fontId="3" fillId="0" borderId="1" xfId="2" applyFont="1" applyBorder="1" applyAlignment="1" applyProtection="1">
      <alignment vertical="center"/>
    </xf>
    <xf numFmtId="0" fontId="5" fillId="0" borderId="1" xfId="2" applyFont="1" applyBorder="1" applyAlignment="1" applyProtection="1">
      <alignment vertical="center"/>
    </xf>
    <xf numFmtId="0" fontId="7" fillId="0" borderId="0" xfId="1" applyFont="1" applyAlignment="1">
      <alignment horizontal="center" vertical="center"/>
    </xf>
    <xf numFmtId="0" fontId="8" fillId="2" borderId="2" xfId="2" applyFont="1" applyFill="1" applyBorder="1" applyAlignment="1" applyProtection="1">
      <alignment horizontal="center" vertical="center" wrapText="1"/>
    </xf>
    <xf numFmtId="0" fontId="8" fillId="2" borderId="2" xfId="3" applyFont="1" applyFill="1" applyBorder="1" applyAlignment="1">
      <alignment horizontal="center" vertical="center" wrapText="1"/>
    </xf>
    <xf numFmtId="164" fontId="8" fillId="2" borderId="2" xfId="3" applyNumberFormat="1" applyFont="1" applyFill="1" applyBorder="1" applyAlignment="1">
      <alignment horizontal="center" vertical="center" wrapText="1"/>
    </xf>
    <xf numFmtId="0" fontId="4" fillId="0" borderId="2" xfId="3" applyFont="1" applyBorder="1" applyAlignment="1">
      <alignment horizontal="center" vertical="center"/>
    </xf>
    <xf numFmtId="0" fontId="4" fillId="0" borderId="2" xfId="0" applyFont="1" applyBorder="1" applyAlignment="1" applyProtection="1">
      <alignment horizontal="left" vertical="center"/>
      <protection locked="0"/>
    </xf>
    <xf numFmtId="0" fontId="4" fillId="0" borderId="0" xfId="0" applyFont="1"/>
    <xf numFmtId="164" fontId="4" fillId="0" borderId="0" xfId="0" applyNumberFormat="1" applyFont="1"/>
    <xf numFmtId="0" fontId="6" fillId="0" borderId="0" xfId="0" applyFont="1"/>
    <xf numFmtId="0" fontId="11" fillId="3" borderId="2" xfId="4" applyNumberFormat="1" applyFont="1" applyFill="1" applyBorder="1" applyAlignment="1" applyProtection="1">
      <alignment horizontal="center" vertical="center"/>
      <protection hidden="1"/>
    </xf>
    <xf numFmtId="0" fontId="11" fillId="3" borderId="2" xfId="4" applyNumberFormat="1" applyFont="1" applyFill="1" applyBorder="1" applyAlignment="1" applyProtection="1">
      <alignment horizontal="left" vertical="center"/>
      <protection hidden="1"/>
    </xf>
    <xf numFmtId="0" fontId="11" fillId="0" borderId="2" xfId="5" applyFont="1" applyBorder="1" applyAlignment="1" applyProtection="1">
      <alignment horizontal="center" vertical="center"/>
      <protection locked="0"/>
    </xf>
    <xf numFmtId="165" fontId="4" fillId="0" borderId="2" xfId="3" applyNumberFormat="1" applyFont="1" applyBorder="1" applyAlignment="1" applyProtection="1">
      <alignment horizontal="center" vertical="center"/>
      <protection locked="0"/>
    </xf>
    <xf numFmtId="0" fontId="4" fillId="0" borderId="2" xfId="3" applyFont="1" applyBorder="1" applyAlignment="1" applyProtection="1">
      <alignment horizontal="center" vertical="center"/>
      <protection locked="0"/>
    </xf>
    <xf numFmtId="0" fontId="4" fillId="0" borderId="2" xfId="3" applyFont="1" applyBorder="1" applyAlignment="1" applyProtection="1">
      <alignment horizontal="left" vertical="center"/>
      <protection locked="0"/>
    </xf>
    <xf numFmtId="49" fontId="11" fillId="4" borderId="2" xfId="0" applyNumberFormat="1" applyFont="1" applyFill="1" applyBorder="1" applyAlignment="1" applyProtection="1">
      <alignment horizontal="center" vertical="center"/>
      <protection locked="0"/>
    </xf>
    <xf numFmtId="2" fontId="4" fillId="0" borderId="2" xfId="3" applyNumberFormat="1" applyFont="1" applyBorder="1" applyAlignment="1" applyProtection="1">
      <alignment horizontal="center" vertical="center"/>
      <protection locked="0"/>
    </xf>
    <xf numFmtId="164" fontId="4" fillId="0" borderId="2" xfId="3" applyNumberFormat="1" applyFont="1" applyBorder="1" applyAlignment="1" applyProtection="1">
      <alignment horizontal="left" vertical="center"/>
      <protection locked="0"/>
    </xf>
    <xf numFmtId="166" fontId="4" fillId="0" borderId="2" xfId="3" applyNumberFormat="1" applyFont="1" applyBorder="1" applyAlignment="1" applyProtection="1">
      <alignment horizontal="center" vertical="center"/>
      <protection locked="0"/>
    </xf>
    <xf numFmtId="0" fontId="4" fillId="0" borderId="2" xfId="3" applyFont="1" applyBorder="1" applyAlignment="1" applyProtection="1">
      <alignment vertical="top"/>
      <protection locked="0"/>
    </xf>
    <xf numFmtId="0" fontId="0" fillId="0" borderId="0" xfId="0" applyAlignment="1">
      <alignment wrapText="1"/>
    </xf>
    <xf numFmtId="2" fontId="4" fillId="5" borderId="2" xfId="3" applyNumberFormat="1" applyFont="1" applyFill="1" applyBorder="1" applyAlignment="1" applyProtection="1">
      <alignment horizontal="center" vertical="center"/>
      <protection hidden="1"/>
    </xf>
    <xf numFmtId="0" fontId="8" fillId="6" borderId="2" xfId="3" applyFont="1" applyFill="1" applyBorder="1" applyAlignment="1">
      <alignment horizontal="center" vertical="center" wrapText="1"/>
    </xf>
    <xf numFmtId="0" fontId="13" fillId="7" borderId="3" xfId="0" applyFont="1" applyFill="1" applyBorder="1" applyAlignment="1">
      <alignment horizontal="center" vertical="top" readingOrder="1"/>
    </xf>
    <xf numFmtId="167" fontId="14" fillId="0" borderId="3" xfId="0" applyNumberFormat="1" applyFont="1" applyBorder="1" applyAlignment="1">
      <alignment vertical="top" readingOrder="1"/>
    </xf>
    <xf numFmtId="167" fontId="14" fillId="0" borderId="4" xfId="0" applyNumberFormat="1" applyFont="1" applyBorder="1" applyAlignment="1">
      <alignment vertical="top" readingOrder="1"/>
    </xf>
    <xf numFmtId="167" fontId="12" fillId="0" borderId="0" xfId="0" applyNumberFormat="1" applyFont="1"/>
    <xf numFmtId="2" fontId="12" fillId="0" borderId="0" xfId="0" applyNumberFormat="1" applyFont="1"/>
    <xf numFmtId="0" fontId="12" fillId="0" borderId="2" xfId="0" applyFont="1" applyBorder="1"/>
    <xf numFmtId="2" fontId="12" fillId="0" borderId="2" xfId="0" applyNumberFormat="1" applyFont="1" applyBorder="1"/>
    <xf numFmtId="167" fontId="12" fillId="0" borderId="2" xfId="0" applyNumberFormat="1" applyFont="1" applyBorder="1"/>
    <xf numFmtId="0" fontId="12" fillId="0" borderId="0" xfId="0" applyFont="1" applyAlignment="1">
      <alignment horizontal="right"/>
    </xf>
    <xf numFmtId="0" fontId="12" fillId="0" borderId="0" xfId="0" applyFont="1"/>
    <xf numFmtId="0" fontId="12" fillId="0" borderId="2" xfId="0" applyFont="1" applyBorder="1" applyAlignment="1">
      <alignment horizontal="center"/>
    </xf>
  </cellXfs>
  <cellStyles count="6">
    <cellStyle name="Hyperlink" xfId="1" builtinId="8"/>
    <cellStyle name="Normal" xfId="0" builtinId="0"/>
    <cellStyle name="Normal 18 2 10" xfId="2" xr:uid="{D30CD976-3965-4799-BD25-898CA9AFD195}"/>
    <cellStyle name="Normal 2 2" xfId="4" xr:uid="{5FA9C006-546C-4651-83A7-4239A9A10826}"/>
    <cellStyle name="Normal 3 19 2" xfId="3" xr:uid="{693285E8-BF65-4B83-9FB5-608AAFAE960C}"/>
    <cellStyle name="Normal 3 2" xfId="5" xr:uid="{A02EEC76-8973-427C-8F28-47993EAAAB5D}"/>
  </cellStyles>
  <dxfs count="7">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533399</xdr:colOff>
      <xdr:row>1</xdr:row>
      <xdr:rowOff>76200</xdr:rowOff>
    </xdr:from>
    <xdr:to>
      <xdr:col>17</xdr:col>
      <xdr:colOff>48272</xdr:colOff>
      <xdr:row>31</xdr:row>
      <xdr:rowOff>146216</xdr:rowOff>
    </xdr:to>
    <xdr:pic>
      <xdr:nvPicPr>
        <xdr:cNvPr id="2" name="Picture 1">
          <a:extLst>
            <a:ext uri="{FF2B5EF4-FFF2-40B4-BE49-F238E27FC236}">
              <a16:creationId xmlns:a16="http://schemas.microsoft.com/office/drawing/2014/main" id="{180E13BB-130C-1957-B1AF-DE9A892C0112}"/>
            </a:ext>
          </a:extLst>
        </xdr:cNvPr>
        <xdr:cNvPicPr>
          <a:picLocks noChangeAspect="1"/>
        </xdr:cNvPicPr>
      </xdr:nvPicPr>
      <xdr:blipFill>
        <a:blip xmlns:r="http://schemas.openxmlformats.org/officeDocument/2006/relationships" r:embed="rId1"/>
        <a:stretch>
          <a:fillRect/>
        </a:stretch>
      </xdr:blipFill>
      <xdr:spPr>
        <a:xfrm>
          <a:off x="533399" y="259080"/>
          <a:ext cx="9878073" cy="5556416"/>
        </a:xfrm>
        <a:prstGeom prst="rect">
          <a:avLst/>
        </a:prstGeom>
      </xdr:spPr>
    </xdr:pic>
    <xdr:clientData/>
  </xdr:twoCellAnchor>
  <xdr:twoCellAnchor editAs="oneCell">
    <xdr:from>
      <xdr:col>0</xdr:col>
      <xdr:colOff>439420</xdr:colOff>
      <xdr:row>33</xdr:row>
      <xdr:rowOff>22860</xdr:rowOff>
    </xdr:from>
    <xdr:to>
      <xdr:col>16</xdr:col>
      <xdr:colOff>238773</xdr:colOff>
      <xdr:row>62</xdr:row>
      <xdr:rowOff>92876</xdr:rowOff>
    </xdr:to>
    <xdr:pic>
      <xdr:nvPicPr>
        <xdr:cNvPr id="3" name="Picture 2">
          <a:extLst>
            <a:ext uri="{FF2B5EF4-FFF2-40B4-BE49-F238E27FC236}">
              <a16:creationId xmlns:a16="http://schemas.microsoft.com/office/drawing/2014/main" id="{999238C1-01D5-2461-CFB0-5B05C0565FC7}"/>
            </a:ext>
          </a:extLst>
        </xdr:cNvPr>
        <xdr:cNvPicPr>
          <a:picLocks noChangeAspect="1"/>
        </xdr:cNvPicPr>
      </xdr:nvPicPr>
      <xdr:blipFill>
        <a:blip xmlns:r="http://schemas.openxmlformats.org/officeDocument/2006/relationships" r:embed="rId2"/>
        <a:stretch>
          <a:fillRect/>
        </a:stretch>
      </xdr:blipFill>
      <xdr:spPr>
        <a:xfrm>
          <a:off x="439420" y="6057900"/>
          <a:ext cx="9552953" cy="53735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14</xdr:col>
      <xdr:colOff>395200</xdr:colOff>
      <xdr:row>27</xdr:row>
      <xdr:rowOff>108000</xdr:rowOff>
    </xdr:to>
    <xdr:pic>
      <xdr:nvPicPr>
        <xdr:cNvPr id="2" name="Picture 1">
          <a:extLst>
            <a:ext uri="{FF2B5EF4-FFF2-40B4-BE49-F238E27FC236}">
              <a16:creationId xmlns:a16="http://schemas.microsoft.com/office/drawing/2014/main" id="{C039F54E-FA83-70B1-1866-0D779D7CF09A}"/>
            </a:ext>
          </a:extLst>
        </xdr:cNvPr>
        <xdr:cNvPicPr>
          <a:picLocks noChangeAspect="1"/>
        </xdr:cNvPicPr>
      </xdr:nvPicPr>
      <xdr:blipFill>
        <a:blip xmlns:r="http://schemas.openxmlformats.org/officeDocument/2006/relationships" r:embed="rId1"/>
        <a:stretch>
          <a:fillRect/>
        </a:stretch>
      </xdr:blipFill>
      <xdr:spPr>
        <a:xfrm>
          <a:off x="609600" y="365760"/>
          <a:ext cx="8320000" cy="4680000"/>
        </a:xfrm>
        <a:prstGeom prst="rect">
          <a:avLst/>
        </a:prstGeom>
      </xdr:spPr>
    </xdr:pic>
    <xdr:clientData/>
  </xdr:twoCellAnchor>
  <xdr:twoCellAnchor editAs="oneCell">
    <xdr:from>
      <xdr:col>1</xdr:col>
      <xdr:colOff>0</xdr:colOff>
      <xdr:row>30</xdr:row>
      <xdr:rowOff>0</xdr:rowOff>
    </xdr:from>
    <xdr:to>
      <xdr:col>14</xdr:col>
      <xdr:colOff>395200</xdr:colOff>
      <xdr:row>55</xdr:row>
      <xdr:rowOff>108000</xdr:rowOff>
    </xdr:to>
    <xdr:pic>
      <xdr:nvPicPr>
        <xdr:cNvPr id="3" name="Picture 2">
          <a:extLst>
            <a:ext uri="{FF2B5EF4-FFF2-40B4-BE49-F238E27FC236}">
              <a16:creationId xmlns:a16="http://schemas.microsoft.com/office/drawing/2014/main" id="{13EF8164-5143-3CFB-7E53-97928820CEBE}"/>
            </a:ext>
          </a:extLst>
        </xdr:cNvPr>
        <xdr:cNvPicPr>
          <a:picLocks noChangeAspect="1"/>
        </xdr:cNvPicPr>
      </xdr:nvPicPr>
      <xdr:blipFill>
        <a:blip xmlns:r="http://schemas.openxmlformats.org/officeDocument/2006/relationships" r:embed="rId2"/>
        <a:stretch>
          <a:fillRect/>
        </a:stretch>
      </xdr:blipFill>
      <xdr:spPr>
        <a:xfrm>
          <a:off x="609600" y="5486400"/>
          <a:ext cx="8320000" cy="4680000"/>
        </a:xfrm>
        <a:prstGeom prst="rect">
          <a:avLst/>
        </a:prstGeom>
      </xdr:spPr>
    </xdr:pic>
    <xdr:clientData/>
  </xdr:twoCellAnchor>
  <xdr:twoCellAnchor editAs="oneCell">
    <xdr:from>
      <xdr:col>1</xdr:col>
      <xdr:colOff>0</xdr:colOff>
      <xdr:row>58</xdr:row>
      <xdr:rowOff>0</xdr:rowOff>
    </xdr:from>
    <xdr:to>
      <xdr:col>14</xdr:col>
      <xdr:colOff>395200</xdr:colOff>
      <xdr:row>83</xdr:row>
      <xdr:rowOff>108000</xdr:rowOff>
    </xdr:to>
    <xdr:pic>
      <xdr:nvPicPr>
        <xdr:cNvPr id="4" name="Picture 3">
          <a:extLst>
            <a:ext uri="{FF2B5EF4-FFF2-40B4-BE49-F238E27FC236}">
              <a16:creationId xmlns:a16="http://schemas.microsoft.com/office/drawing/2014/main" id="{D0C0B2CD-F277-AB5A-50FE-62FBCC6C091D}"/>
            </a:ext>
          </a:extLst>
        </xdr:cNvPr>
        <xdr:cNvPicPr>
          <a:picLocks noChangeAspect="1"/>
        </xdr:cNvPicPr>
      </xdr:nvPicPr>
      <xdr:blipFill>
        <a:blip xmlns:r="http://schemas.openxmlformats.org/officeDocument/2006/relationships" r:embed="rId3"/>
        <a:stretch>
          <a:fillRect/>
        </a:stretch>
      </xdr:blipFill>
      <xdr:spPr>
        <a:xfrm>
          <a:off x="609600" y="10607040"/>
          <a:ext cx="8320000" cy="468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F0070132.SSFL\Desktop\My%20FIles\_Pavithra\_F25-26\_CSS%20Fraud\_JUL\12-Jul-25\Dhamara\Copy%20of%20SSFL%20Fraud%20Investigation%20Report%20Format-Dhamara%20OR3107-FN25-26-00630.xlsx" TargetMode="External"/><Relationship Id="rId1" Type="http://schemas.openxmlformats.org/officeDocument/2006/relationships/externalLinkPath" Target="Copy%20of%20SSFL%20Fraud%20Investigation%20Report%20Format-Dhamara%20OR3107-FN25-26-0063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SF0070132.SSFL\Desktop\My%20Files\_Pavithra\_F25-26\_Fraud\_JUL\25-Jul-25\Dhamara\collection%20report%20day-wise_HO%20-%202025-07-25T145159.548.xlsx" TargetMode="External"/><Relationship Id="rId1" Type="http://schemas.openxmlformats.org/officeDocument/2006/relationships/externalLinkPath" Target="collection%20report%20day-wise_HO%20-%202025-07-25T145159.54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
      <sheetName val="Fraud Investigation Report"/>
      <sheetName val="Cash Embezzlement"/>
      <sheetName val="Physical Cash at Safe"/>
      <sheetName val="Borrower Wise Details"/>
      <sheetName val="Loan Outstanding Report"/>
    </sheetNames>
    <sheetDataSet>
      <sheetData sheetId="0">
        <row r="2">
          <cell r="A2" t="str">
            <v>Collection Amount Misappropriated</v>
          </cell>
        </row>
        <row r="3">
          <cell r="A3" t="str">
            <v>Pre-Closure Amount Misappropriated</v>
          </cell>
        </row>
        <row r="4">
          <cell r="A4" t="str">
            <v>Disbursed Amount Recollected</v>
          </cell>
        </row>
        <row r="5">
          <cell r="A5" t="str">
            <v>Advance Collection Amount Misappropriated</v>
          </cell>
        </row>
        <row r="6">
          <cell r="A6" t="str">
            <v>Loan Amount Misappropriation</v>
          </cell>
        </row>
      </sheetData>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llection report day-wise_HO"/>
    </sheetNames>
    <sheetDataSet>
      <sheetData sheetId="0">
        <row r="1">
          <cell r="T1" t="str">
            <v>LAN</v>
          </cell>
          <cell r="U1" t="str">
            <v>Customer Name</v>
          </cell>
          <cell r="V1" t="str">
            <v>Disbdate</v>
          </cell>
          <cell r="W1" t="str">
            <v>Loan Amount</v>
          </cell>
          <cell r="X1" t="str">
            <v>Demand Collection Date</v>
          </cell>
          <cell r="Y1" t="str">
            <v>Collecteddate</v>
          </cell>
          <cell r="Z1" t="str">
            <v>Transaction date</v>
          </cell>
          <cell r="AA1" t="str">
            <v xml:space="preserve">Collection Mode </v>
          </cell>
          <cell r="AB1" t="str">
            <v>Cash/Bank</v>
          </cell>
          <cell r="AC1" t="str">
            <v>Principle Collection</v>
          </cell>
          <cell r="AD1" t="str">
            <v>Interest Collection</v>
          </cell>
          <cell r="AE1" t="str">
            <v xml:space="preserve">Advance Collection </v>
          </cell>
          <cell r="AF1" t="str">
            <v>Total Collection</v>
          </cell>
        </row>
        <row r="2">
          <cell r="T2">
            <v>355884137</v>
          </cell>
          <cell r="U2" t="str">
            <v>SANDHYARANI MANDAL</v>
          </cell>
          <cell r="V2">
            <v>45365</v>
          </cell>
          <cell r="W2">
            <v>30000</v>
          </cell>
          <cell r="X2">
            <v>45863</v>
          </cell>
          <cell r="Y2">
            <v>45863</v>
          </cell>
          <cell r="Z2">
            <v>45863.6090603009</v>
          </cell>
          <cell r="AA2" t="str">
            <v>tab</v>
          </cell>
          <cell r="AB2" t="str">
            <v>Cash</v>
          </cell>
          <cell r="AC2">
            <v>0</v>
          </cell>
          <cell r="AD2">
            <v>0</v>
          </cell>
          <cell r="AE2">
            <v>0</v>
          </cell>
          <cell r="AF2">
            <v>2020</v>
          </cell>
        </row>
        <row r="3">
          <cell r="T3">
            <v>355927743</v>
          </cell>
          <cell r="U3" t="str">
            <v>NIRMALA NAYAK</v>
          </cell>
          <cell r="V3">
            <v>45367</v>
          </cell>
          <cell r="W3">
            <v>63000</v>
          </cell>
          <cell r="X3">
            <v>45863</v>
          </cell>
          <cell r="Y3">
            <v>45863</v>
          </cell>
          <cell r="Z3">
            <v>45863.6090613079</v>
          </cell>
          <cell r="AA3" t="str">
            <v>tab</v>
          </cell>
          <cell r="AB3" t="str">
            <v>Cash</v>
          </cell>
          <cell r="AC3">
            <v>0</v>
          </cell>
          <cell r="AD3">
            <v>0</v>
          </cell>
          <cell r="AE3">
            <v>0</v>
          </cell>
          <cell r="AF3">
            <v>6720</v>
          </cell>
        </row>
        <row r="4">
          <cell r="T4">
            <v>356212638</v>
          </cell>
          <cell r="U4" t="str">
            <v>PABITRA BARIK</v>
          </cell>
          <cell r="V4">
            <v>45381</v>
          </cell>
          <cell r="W4">
            <v>73000</v>
          </cell>
          <cell r="X4">
            <v>45863</v>
          </cell>
          <cell r="Y4">
            <v>45863</v>
          </cell>
          <cell r="Z4">
            <v>45863.609062418996</v>
          </cell>
          <cell r="AA4" t="str">
            <v>tab</v>
          </cell>
          <cell r="AB4" t="str">
            <v>Cash</v>
          </cell>
          <cell r="AC4">
            <v>0</v>
          </cell>
          <cell r="AD4">
            <v>0</v>
          </cell>
          <cell r="AE4">
            <v>0</v>
          </cell>
          <cell r="AF4">
            <v>7800</v>
          </cell>
        </row>
        <row r="5">
          <cell r="T5">
            <v>356774219</v>
          </cell>
          <cell r="U5" t="str">
            <v>GOLALA BIBI</v>
          </cell>
          <cell r="V5">
            <v>45422</v>
          </cell>
          <cell r="W5">
            <v>42000</v>
          </cell>
          <cell r="X5">
            <v>45863</v>
          </cell>
          <cell r="Y5">
            <v>45863</v>
          </cell>
          <cell r="Z5">
            <v>45863.6090638889</v>
          </cell>
          <cell r="AA5" t="str">
            <v>tab</v>
          </cell>
          <cell r="AB5" t="str">
            <v>Cash</v>
          </cell>
          <cell r="AC5">
            <v>0</v>
          </cell>
          <cell r="AD5">
            <v>0</v>
          </cell>
          <cell r="AE5">
            <v>0</v>
          </cell>
          <cell r="AF5">
            <v>2240</v>
          </cell>
        </row>
        <row r="6">
          <cell r="T6">
            <v>356774586</v>
          </cell>
          <cell r="U6" t="str">
            <v>REBATI MANDAL</v>
          </cell>
          <cell r="V6">
            <v>45422</v>
          </cell>
          <cell r="W6">
            <v>42000</v>
          </cell>
          <cell r="X6">
            <v>45863</v>
          </cell>
          <cell r="Y6">
            <v>45863</v>
          </cell>
          <cell r="Z6">
            <v>45863.609065081</v>
          </cell>
          <cell r="AA6" t="str">
            <v>tab</v>
          </cell>
          <cell r="AB6" t="str">
            <v>Cash</v>
          </cell>
          <cell r="AC6">
            <v>0</v>
          </cell>
          <cell r="AD6">
            <v>0</v>
          </cell>
          <cell r="AE6">
            <v>0</v>
          </cell>
          <cell r="AF6">
            <v>2240</v>
          </cell>
        </row>
        <row r="7">
          <cell r="T7">
            <v>356904031</v>
          </cell>
          <cell r="U7" t="str">
            <v>GEETARANI PATRA</v>
          </cell>
          <cell r="V7">
            <v>45433</v>
          </cell>
          <cell r="W7">
            <v>72000</v>
          </cell>
          <cell r="X7">
            <v>45863</v>
          </cell>
          <cell r="Y7">
            <v>45863</v>
          </cell>
          <cell r="Z7">
            <v>45863.609065590303</v>
          </cell>
          <cell r="AA7" t="str">
            <v>tab</v>
          </cell>
          <cell r="AB7" t="str">
            <v>Cash</v>
          </cell>
          <cell r="AC7">
            <v>0</v>
          </cell>
          <cell r="AD7">
            <v>0</v>
          </cell>
          <cell r="AE7">
            <v>0</v>
          </cell>
          <cell r="AF7">
            <v>3840</v>
          </cell>
        </row>
        <row r="8">
          <cell r="T8">
            <v>357161003</v>
          </cell>
          <cell r="U8" t="str">
            <v>JAYANTI BALA MAITY</v>
          </cell>
          <cell r="V8">
            <v>45446</v>
          </cell>
          <cell r="W8">
            <v>40000</v>
          </cell>
          <cell r="X8">
            <v>45863</v>
          </cell>
          <cell r="Y8">
            <v>45863</v>
          </cell>
          <cell r="Z8">
            <v>45863.609066284698</v>
          </cell>
          <cell r="AA8" t="str">
            <v>tab</v>
          </cell>
          <cell r="AB8" t="str">
            <v>Cash</v>
          </cell>
          <cell r="AC8">
            <v>0</v>
          </cell>
          <cell r="AD8">
            <v>0</v>
          </cell>
          <cell r="AE8">
            <v>0</v>
          </cell>
          <cell r="AF8">
            <v>2690</v>
          </cell>
        </row>
        <row r="9">
          <cell r="T9">
            <v>357298540</v>
          </cell>
          <cell r="U9" t="str">
            <v>AMBIKA MAJHI</v>
          </cell>
          <cell r="V9">
            <v>45453</v>
          </cell>
          <cell r="W9">
            <v>73000</v>
          </cell>
          <cell r="X9">
            <v>45863</v>
          </cell>
          <cell r="Y9">
            <v>45863</v>
          </cell>
          <cell r="Z9">
            <v>45863.609070370403</v>
          </cell>
          <cell r="AA9" t="str">
            <v>tab</v>
          </cell>
          <cell r="AB9" t="str">
            <v>Cash</v>
          </cell>
          <cell r="AC9">
            <v>0</v>
          </cell>
          <cell r="AD9">
            <v>0</v>
          </cell>
          <cell r="AE9">
            <v>0</v>
          </cell>
          <cell r="AF9">
            <v>11700</v>
          </cell>
        </row>
        <row r="10">
          <cell r="T10">
            <v>357788191</v>
          </cell>
          <cell r="U10" t="str">
            <v>MENAKA DAS</v>
          </cell>
          <cell r="V10">
            <v>45501</v>
          </cell>
          <cell r="W10">
            <v>65000</v>
          </cell>
          <cell r="X10">
            <v>45863</v>
          </cell>
          <cell r="Y10">
            <v>45863</v>
          </cell>
          <cell r="Z10">
            <v>45863.609073182903</v>
          </cell>
          <cell r="AA10" t="str">
            <v>tab</v>
          </cell>
          <cell r="AB10" t="str">
            <v>Cash</v>
          </cell>
          <cell r="AC10">
            <v>0</v>
          </cell>
          <cell r="AD10">
            <v>0</v>
          </cell>
          <cell r="AE10">
            <v>0</v>
          </cell>
          <cell r="AF10">
            <v>3470</v>
          </cell>
        </row>
        <row r="11">
          <cell r="T11">
            <v>357853203</v>
          </cell>
          <cell r="U11" t="str">
            <v>SASMITA JENA</v>
          </cell>
          <cell r="V11">
            <v>45508</v>
          </cell>
          <cell r="W11">
            <v>65000</v>
          </cell>
          <cell r="X11">
            <v>45863</v>
          </cell>
          <cell r="Y11">
            <v>45863</v>
          </cell>
          <cell r="Z11">
            <v>45863.609074340297</v>
          </cell>
          <cell r="AA11" t="str">
            <v>tab</v>
          </cell>
          <cell r="AB11" t="str">
            <v>Cash</v>
          </cell>
          <cell r="AC11">
            <v>0</v>
          </cell>
          <cell r="AD11">
            <v>0</v>
          </cell>
          <cell r="AE11">
            <v>0</v>
          </cell>
          <cell r="AF11">
            <v>1800</v>
          </cell>
        </row>
        <row r="12">
          <cell r="T12">
            <v>357944687</v>
          </cell>
          <cell r="U12" t="str">
            <v>SANJULATA NAYAK</v>
          </cell>
          <cell r="V12">
            <v>45527</v>
          </cell>
          <cell r="W12">
            <v>80000</v>
          </cell>
          <cell r="X12">
            <v>45863</v>
          </cell>
          <cell r="Y12">
            <v>45863</v>
          </cell>
          <cell r="Z12">
            <v>45863.609075578701</v>
          </cell>
          <cell r="AA12" t="str">
            <v>tab</v>
          </cell>
          <cell r="AB12" t="str">
            <v>Cash</v>
          </cell>
          <cell r="AC12">
            <v>0</v>
          </cell>
          <cell r="AD12">
            <v>0</v>
          </cell>
          <cell r="AE12">
            <v>0</v>
          </cell>
          <cell r="AF12">
            <v>4270</v>
          </cell>
        </row>
        <row r="13">
          <cell r="T13">
            <v>358057373</v>
          </cell>
          <cell r="U13" t="str">
            <v>GITARANI DAS</v>
          </cell>
          <cell r="V13">
            <v>45538</v>
          </cell>
          <cell r="W13">
            <v>72000</v>
          </cell>
          <cell r="X13">
            <v>45863</v>
          </cell>
          <cell r="Y13">
            <v>45863</v>
          </cell>
          <cell r="Z13">
            <v>45863.609076585701</v>
          </cell>
          <cell r="AA13" t="str">
            <v>tab</v>
          </cell>
          <cell r="AB13" t="str">
            <v>Cash</v>
          </cell>
          <cell r="AC13">
            <v>0</v>
          </cell>
          <cell r="AD13">
            <v>0</v>
          </cell>
          <cell r="AE13">
            <v>0</v>
          </cell>
          <cell r="AF13">
            <v>7660</v>
          </cell>
        </row>
        <row r="14">
          <cell r="T14">
            <v>351386289</v>
          </cell>
          <cell r="U14" t="str">
            <v>NASRIN BIBI</v>
          </cell>
          <cell r="V14">
            <v>45029</v>
          </cell>
          <cell r="W14">
            <v>42000</v>
          </cell>
          <cell r="X14">
            <v>45863</v>
          </cell>
          <cell r="Y14">
            <v>45863</v>
          </cell>
          <cell r="Z14">
            <v>45863.609087928198</v>
          </cell>
          <cell r="AA14" t="str">
            <v>tab</v>
          </cell>
          <cell r="AB14" t="str">
            <v>Cash</v>
          </cell>
          <cell r="AC14">
            <v>0</v>
          </cell>
          <cell r="AD14">
            <v>0</v>
          </cell>
          <cell r="AE14">
            <v>0</v>
          </cell>
          <cell r="AF14">
            <v>3261</v>
          </cell>
        </row>
        <row r="15">
          <cell r="T15">
            <v>351386265</v>
          </cell>
          <cell r="U15" t="str">
            <v>MAJIDA BIBI</v>
          </cell>
          <cell r="V15">
            <v>45029</v>
          </cell>
          <cell r="W15">
            <v>42000</v>
          </cell>
          <cell r="X15">
            <v>45863</v>
          </cell>
          <cell r="Y15">
            <v>45863</v>
          </cell>
          <cell r="Z15">
            <v>45863.6090869213</v>
          </cell>
          <cell r="AA15" t="str">
            <v>tab</v>
          </cell>
          <cell r="AB15" t="str">
            <v>Cash</v>
          </cell>
          <cell r="AC15">
            <v>0</v>
          </cell>
          <cell r="AD15">
            <v>0</v>
          </cell>
          <cell r="AE15">
            <v>0</v>
          </cell>
          <cell r="AF15">
            <v>3261</v>
          </cell>
        </row>
        <row r="16">
          <cell r="T16">
            <v>351638100</v>
          </cell>
          <cell r="U16" t="str">
            <v>ANITA NAYAK</v>
          </cell>
          <cell r="V16">
            <v>45064</v>
          </cell>
          <cell r="W16">
            <v>63000</v>
          </cell>
          <cell r="X16">
            <v>45863</v>
          </cell>
          <cell r="Y16">
            <v>45863</v>
          </cell>
          <cell r="Z16">
            <v>45863.609089583297</v>
          </cell>
          <cell r="AA16" t="str">
            <v>tab</v>
          </cell>
          <cell r="AB16" t="str">
            <v>Cash</v>
          </cell>
          <cell r="AC16">
            <v>0</v>
          </cell>
          <cell r="AD16">
            <v>0</v>
          </cell>
          <cell r="AE16">
            <v>0</v>
          </cell>
          <cell r="AF16">
            <v>4600</v>
          </cell>
        </row>
        <row r="17">
          <cell r="T17">
            <v>352680855</v>
          </cell>
          <cell r="U17" t="str">
            <v>PRAMILA MANDAL</v>
          </cell>
          <cell r="V17">
            <v>45164</v>
          </cell>
          <cell r="W17">
            <v>73000</v>
          </cell>
          <cell r="Y17">
            <v>45863</v>
          </cell>
          <cell r="Z17">
            <v>45863.615647951403</v>
          </cell>
          <cell r="AA17" t="str">
            <v>web</v>
          </cell>
          <cell r="AB17" t="str">
            <v>Cash</v>
          </cell>
          <cell r="AC17">
            <v>0</v>
          </cell>
          <cell r="AD17">
            <v>0</v>
          </cell>
          <cell r="AE17">
            <v>0</v>
          </cell>
          <cell r="AF17">
            <v>20412.91</v>
          </cell>
        </row>
        <row r="18">
          <cell r="T18">
            <v>353119953</v>
          </cell>
          <cell r="U18" t="str">
            <v>JAYANTI BALA MAITY</v>
          </cell>
          <cell r="V18">
            <v>45192</v>
          </cell>
          <cell r="W18">
            <v>42000</v>
          </cell>
          <cell r="X18">
            <v>45863</v>
          </cell>
          <cell r="Y18">
            <v>45863</v>
          </cell>
          <cell r="Z18">
            <v>45863.609091319398</v>
          </cell>
          <cell r="AA18" t="str">
            <v>tab</v>
          </cell>
          <cell r="AB18" t="str">
            <v>Cash</v>
          </cell>
          <cell r="AC18">
            <v>0</v>
          </cell>
          <cell r="AD18">
            <v>0</v>
          </cell>
          <cell r="AE18">
            <v>0</v>
          </cell>
          <cell r="AF18">
            <v>2240</v>
          </cell>
        </row>
        <row r="19">
          <cell r="T19">
            <v>353153292</v>
          </cell>
          <cell r="U19" t="str">
            <v>SANDHYARANI MANDAL</v>
          </cell>
          <cell r="V19">
            <v>45199</v>
          </cell>
          <cell r="W19">
            <v>52000</v>
          </cell>
          <cell r="X19">
            <v>45863</v>
          </cell>
          <cell r="Y19">
            <v>45863</v>
          </cell>
          <cell r="Z19">
            <v>45863.609091747698</v>
          </cell>
          <cell r="AA19" t="str">
            <v>tab</v>
          </cell>
          <cell r="AB19" t="str">
            <v>Cash</v>
          </cell>
          <cell r="AC19">
            <v>0</v>
          </cell>
          <cell r="AD19">
            <v>0</v>
          </cell>
          <cell r="AE19">
            <v>0</v>
          </cell>
          <cell r="AF19">
            <v>2780</v>
          </cell>
        </row>
        <row r="20">
          <cell r="T20">
            <v>353627473</v>
          </cell>
          <cell r="U20" t="str">
            <v>RENUKA BARIK</v>
          </cell>
          <cell r="V20">
            <v>45235</v>
          </cell>
          <cell r="W20">
            <v>42000</v>
          </cell>
          <cell r="Y20">
            <v>45863</v>
          </cell>
          <cell r="Z20">
            <v>45863.617005821798</v>
          </cell>
          <cell r="AA20" t="str">
            <v>web</v>
          </cell>
          <cell r="AB20" t="str">
            <v>Cash</v>
          </cell>
          <cell r="AC20">
            <v>0</v>
          </cell>
          <cell r="AD20">
            <v>0</v>
          </cell>
          <cell r="AE20">
            <v>0</v>
          </cell>
          <cell r="AF20">
            <v>13344.51</v>
          </cell>
        </row>
        <row r="21">
          <cell r="T21">
            <v>353688949</v>
          </cell>
          <cell r="U21" t="str">
            <v>BHARATI DALAI</v>
          </cell>
          <cell r="V21">
            <v>45242</v>
          </cell>
          <cell r="W21">
            <v>42000</v>
          </cell>
          <cell r="X21">
            <v>45863</v>
          </cell>
          <cell r="Y21">
            <v>45863</v>
          </cell>
          <cell r="Z21">
            <v>45863.609093055602</v>
          </cell>
          <cell r="AA21" t="str">
            <v>tab</v>
          </cell>
          <cell r="AB21" t="str">
            <v>Cash</v>
          </cell>
          <cell r="AC21">
            <v>0</v>
          </cell>
          <cell r="AD21">
            <v>0</v>
          </cell>
          <cell r="AE21">
            <v>0</v>
          </cell>
          <cell r="AF21">
            <v>10000</v>
          </cell>
        </row>
        <row r="22">
          <cell r="T22">
            <v>354186438</v>
          </cell>
          <cell r="U22" t="str">
            <v>PRATIMA SINGH</v>
          </cell>
          <cell r="V22">
            <v>45288</v>
          </cell>
          <cell r="W22">
            <v>73000</v>
          </cell>
          <cell r="X22">
            <v>45863</v>
          </cell>
          <cell r="Y22">
            <v>45863</v>
          </cell>
          <cell r="Z22">
            <v>45863.609093715299</v>
          </cell>
          <cell r="AA22" t="str">
            <v>tab</v>
          </cell>
          <cell r="AB22" t="str">
            <v>Cash</v>
          </cell>
          <cell r="AC22">
            <v>0</v>
          </cell>
          <cell r="AD22">
            <v>0</v>
          </cell>
          <cell r="AE22">
            <v>0</v>
          </cell>
          <cell r="AF22">
            <v>3900</v>
          </cell>
        </row>
        <row r="23">
          <cell r="T23">
            <v>354419707</v>
          </cell>
          <cell r="U23" t="str">
            <v>MAMATA RAY</v>
          </cell>
          <cell r="V23">
            <v>45292</v>
          </cell>
          <cell r="W23">
            <v>59000</v>
          </cell>
          <cell r="X23">
            <v>45863</v>
          </cell>
          <cell r="Y23">
            <v>45863</v>
          </cell>
          <cell r="Z23">
            <v>45863.6090946412</v>
          </cell>
          <cell r="AA23" t="str">
            <v>tab</v>
          </cell>
          <cell r="AB23" t="str">
            <v>Cash</v>
          </cell>
          <cell r="AC23">
            <v>0</v>
          </cell>
          <cell r="AD23">
            <v>0</v>
          </cell>
          <cell r="AE23">
            <v>0</v>
          </cell>
          <cell r="AF23">
            <v>3150</v>
          </cell>
        </row>
        <row r="24">
          <cell r="T24">
            <v>354912271</v>
          </cell>
          <cell r="U24" t="str">
            <v>DURGAMANI JANA</v>
          </cell>
          <cell r="V24">
            <v>45319</v>
          </cell>
          <cell r="W24">
            <v>52000</v>
          </cell>
          <cell r="Y24">
            <v>45863</v>
          </cell>
          <cell r="Z24">
            <v>45863.617874733798</v>
          </cell>
          <cell r="AA24" t="str">
            <v>web</v>
          </cell>
          <cell r="AB24" t="str">
            <v>Cash</v>
          </cell>
          <cell r="AC24">
            <v>0</v>
          </cell>
          <cell r="AD24">
            <v>0</v>
          </cell>
          <cell r="AE24">
            <v>0</v>
          </cell>
          <cell r="AF24">
            <v>26948.47</v>
          </cell>
        </row>
        <row r="25">
          <cell r="T25">
            <v>355868108</v>
          </cell>
          <cell r="U25" t="str">
            <v>BHARATI DAS</v>
          </cell>
          <cell r="V25">
            <v>45370</v>
          </cell>
          <cell r="W25">
            <v>52000</v>
          </cell>
          <cell r="X25">
            <v>45863</v>
          </cell>
          <cell r="Y25">
            <v>45863</v>
          </cell>
          <cell r="Z25">
            <v>45863.609095104199</v>
          </cell>
          <cell r="AA25" t="str">
            <v>tab</v>
          </cell>
          <cell r="AB25" t="str">
            <v>Cash</v>
          </cell>
          <cell r="AC25">
            <v>0</v>
          </cell>
          <cell r="AD25">
            <v>0</v>
          </cell>
          <cell r="AE25">
            <v>0</v>
          </cell>
          <cell r="AF25">
            <v>5560</v>
          </cell>
        </row>
        <row r="26">
          <cell r="T26">
            <v>355875482</v>
          </cell>
          <cell r="U26" t="str">
            <v>SARASWATI JANA</v>
          </cell>
          <cell r="V26">
            <v>45372</v>
          </cell>
          <cell r="W26">
            <v>40000</v>
          </cell>
          <cell r="X26">
            <v>45863</v>
          </cell>
          <cell r="Y26">
            <v>45863</v>
          </cell>
          <cell r="Z26">
            <v>45863.609059143499</v>
          </cell>
          <cell r="AA26" t="str">
            <v>tab</v>
          </cell>
          <cell r="AB26" t="str">
            <v>Cash</v>
          </cell>
          <cell r="AC26">
            <v>0</v>
          </cell>
          <cell r="AD26">
            <v>0</v>
          </cell>
          <cell r="AE26">
            <v>0</v>
          </cell>
          <cell r="AF26">
            <v>5380</v>
          </cell>
        </row>
        <row r="27">
          <cell r="T27">
            <v>356600189</v>
          </cell>
          <cell r="U27" t="str">
            <v>SEEMA ROUT</v>
          </cell>
          <cell r="V27">
            <v>45411</v>
          </cell>
          <cell r="W27">
            <v>42000</v>
          </cell>
          <cell r="Y27">
            <v>45863</v>
          </cell>
          <cell r="Z27">
            <v>45863.614953090299</v>
          </cell>
          <cell r="AA27" t="str">
            <v>web</v>
          </cell>
          <cell r="AB27" t="str">
            <v>Cash</v>
          </cell>
          <cell r="AC27">
            <v>0</v>
          </cell>
          <cell r="AD27">
            <v>0</v>
          </cell>
          <cell r="AE27">
            <v>0</v>
          </cell>
          <cell r="AF27">
            <v>27391.79</v>
          </cell>
        </row>
        <row r="28">
          <cell r="T28">
            <v>357196837</v>
          </cell>
          <cell r="U28" t="str">
            <v>MADHUSMITA GIRI</v>
          </cell>
          <cell r="V28">
            <v>45450</v>
          </cell>
          <cell r="W28">
            <v>72000</v>
          </cell>
          <cell r="X28">
            <v>45863</v>
          </cell>
          <cell r="Y28">
            <v>45863</v>
          </cell>
          <cell r="Z28">
            <v>45863.609067245401</v>
          </cell>
          <cell r="AA28" t="str">
            <v>tab</v>
          </cell>
          <cell r="AB28" t="str">
            <v>Cash</v>
          </cell>
          <cell r="AC28">
            <v>0</v>
          </cell>
          <cell r="AD28">
            <v>0</v>
          </cell>
          <cell r="AE28">
            <v>0</v>
          </cell>
          <cell r="AF28">
            <v>7680</v>
          </cell>
        </row>
        <row r="29">
          <cell r="T29">
            <v>357278229</v>
          </cell>
          <cell r="U29" t="str">
            <v>SNEHALATA MALLICK</v>
          </cell>
          <cell r="V29">
            <v>45468</v>
          </cell>
          <cell r="W29">
            <v>57000</v>
          </cell>
          <cell r="Y29">
            <v>45863</v>
          </cell>
          <cell r="Z29">
            <v>45863.613763460598</v>
          </cell>
          <cell r="AA29" t="str">
            <v>web</v>
          </cell>
          <cell r="AB29" t="str">
            <v>Cash</v>
          </cell>
          <cell r="AC29">
            <v>0</v>
          </cell>
          <cell r="AD29">
            <v>0</v>
          </cell>
          <cell r="AE29">
            <v>0</v>
          </cell>
          <cell r="AF29">
            <v>39105.01</v>
          </cell>
        </row>
        <row r="30">
          <cell r="T30">
            <v>357278231</v>
          </cell>
          <cell r="U30" t="str">
            <v>ANUPOMA JANA</v>
          </cell>
          <cell r="V30">
            <v>45452</v>
          </cell>
          <cell r="W30">
            <v>29000</v>
          </cell>
          <cell r="Y30">
            <v>45863</v>
          </cell>
          <cell r="Z30">
            <v>45863.616270717597</v>
          </cell>
          <cell r="AA30" t="str">
            <v>web</v>
          </cell>
          <cell r="AB30" t="str">
            <v>Cash</v>
          </cell>
          <cell r="AC30">
            <v>0</v>
          </cell>
          <cell r="AD30">
            <v>0</v>
          </cell>
          <cell r="AE30">
            <v>0</v>
          </cell>
          <cell r="AF30">
            <v>28685.88</v>
          </cell>
        </row>
        <row r="31">
          <cell r="T31">
            <v>358035416</v>
          </cell>
          <cell r="U31" t="str">
            <v>SABITA MAITY</v>
          </cell>
          <cell r="V31">
            <v>45537</v>
          </cell>
          <cell r="W31">
            <v>42000</v>
          </cell>
          <cell r="Y31">
            <v>45863</v>
          </cell>
          <cell r="Z31">
            <v>45863.614289270801</v>
          </cell>
          <cell r="AA31" t="str">
            <v>web</v>
          </cell>
          <cell r="AB31" t="str">
            <v>Cash</v>
          </cell>
          <cell r="AC31">
            <v>0</v>
          </cell>
          <cell r="AD31">
            <v>0</v>
          </cell>
          <cell r="AE31">
            <v>0</v>
          </cell>
          <cell r="AF31">
            <v>31883.77</v>
          </cell>
        </row>
        <row r="32">
          <cell r="T32">
            <v>358768693</v>
          </cell>
          <cell r="U32" t="str">
            <v>MANJULATA GIRI</v>
          </cell>
          <cell r="V32">
            <v>45607</v>
          </cell>
          <cell r="W32">
            <v>65000</v>
          </cell>
          <cell r="Y32">
            <v>45863</v>
          </cell>
          <cell r="Z32">
            <v>45863.613059143499</v>
          </cell>
          <cell r="AA32" t="str">
            <v>web</v>
          </cell>
          <cell r="AB32" t="str">
            <v>Cash</v>
          </cell>
          <cell r="AC32">
            <v>0</v>
          </cell>
          <cell r="AD32">
            <v>0</v>
          </cell>
          <cell r="AE32">
            <v>0</v>
          </cell>
          <cell r="AF32">
            <v>53997.78</v>
          </cell>
        </row>
        <row r="33">
          <cell r="T33">
            <v>359017800</v>
          </cell>
          <cell r="U33" t="str">
            <v>MADHABI GIRI</v>
          </cell>
          <cell r="V33">
            <v>45630</v>
          </cell>
          <cell r="W33">
            <v>80000</v>
          </cell>
          <cell r="X33">
            <v>45863</v>
          </cell>
          <cell r="Y33">
            <v>45863</v>
          </cell>
          <cell r="Z33">
            <v>45863.609078125002</v>
          </cell>
          <cell r="AA33" t="str">
            <v>tab</v>
          </cell>
          <cell r="AB33" t="str">
            <v>Cash</v>
          </cell>
          <cell r="AC33">
            <v>0</v>
          </cell>
          <cell r="AD33">
            <v>0</v>
          </cell>
          <cell r="AE33">
            <v>0</v>
          </cell>
          <cell r="AF33">
            <v>8440</v>
          </cell>
        </row>
        <row r="34">
          <cell r="T34">
            <v>359118633</v>
          </cell>
          <cell r="U34" t="str">
            <v xml:space="preserve">  BHARTI DAS</v>
          </cell>
          <cell r="V34">
            <v>45665</v>
          </cell>
          <cell r="W34">
            <v>40000</v>
          </cell>
          <cell r="X34">
            <v>45863</v>
          </cell>
          <cell r="Y34">
            <v>45863</v>
          </cell>
          <cell r="Z34">
            <v>45863.609083368101</v>
          </cell>
          <cell r="AA34" t="str">
            <v>tab</v>
          </cell>
          <cell r="AB34" t="str">
            <v>Cash</v>
          </cell>
          <cell r="AC34">
            <v>0</v>
          </cell>
          <cell r="AD34">
            <v>0</v>
          </cell>
          <cell r="AE34">
            <v>0</v>
          </cell>
          <cell r="AF34">
            <v>2130</v>
          </cell>
        </row>
        <row r="35">
          <cell r="T35">
            <v>359190992</v>
          </cell>
          <cell r="U35" t="str">
            <v>SARASWATI JANA</v>
          </cell>
          <cell r="V35">
            <v>45678</v>
          </cell>
          <cell r="W35">
            <v>65000</v>
          </cell>
          <cell r="X35">
            <v>45863</v>
          </cell>
          <cell r="Y35">
            <v>45863</v>
          </cell>
          <cell r="Z35">
            <v>45863.609083912001</v>
          </cell>
          <cell r="AA35" t="str">
            <v>tab</v>
          </cell>
          <cell r="AB35" t="str">
            <v>Cash</v>
          </cell>
          <cell r="AC35">
            <v>0</v>
          </cell>
          <cell r="AD35">
            <v>0</v>
          </cell>
          <cell r="AE35">
            <v>0</v>
          </cell>
          <cell r="AF35">
            <v>3460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9045C-3638-446A-BAB3-385514A03C18}">
  <dimension ref="A1:AB54"/>
  <sheetViews>
    <sheetView topLeftCell="A3" workbookViewId="0">
      <selection activeCell="D5" sqref="D5"/>
    </sheetView>
  </sheetViews>
  <sheetFormatPr defaultRowHeight="14.4" x14ac:dyDescent="0.3"/>
  <cols>
    <col min="1" max="1" width="10.21875" customWidth="1"/>
    <col min="2" max="2" width="11" bestFit="1" customWidth="1"/>
    <col min="3" max="3" width="11.44140625" bestFit="1" customWidth="1"/>
    <col min="4" max="4" width="13.33203125" bestFit="1" customWidth="1"/>
    <col min="5" max="5" width="12.109375" bestFit="1" customWidth="1"/>
    <col min="6" max="6" width="18" bestFit="1" customWidth="1"/>
    <col min="7" max="7" width="19.21875" bestFit="1" customWidth="1"/>
    <col min="8" max="8" width="23.44140625" bestFit="1" customWidth="1"/>
    <col min="9" max="9" width="13.33203125" bestFit="1" customWidth="1"/>
    <col min="10" max="10" width="15.77734375" bestFit="1" customWidth="1"/>
    <col min="11" max="11" width="19.44140625" bestFit="1" customWidth="1"/>
    <col min="12" max="12" width="10" bestFit="1" customWidth="1"/>
    <col min="13" max="13" width="10" customWidth="1"/>
    <col min="14" max="14" width="28" hidden="1" customWidth="1"/>
    <col min="15" max="15" width="25.44140625" hidden="1" customWidth="1"/>
    <col min="16" max="16" width="26.44140625" hidden="1" customWidth="1"/>
    <col min="17" max="17" width="35.44140625" bestFit="1" customWidth="1"/>
    <col min="18" max="18" width="15.21875" hidden="1" customWidth="1"/>
    <col min="19" max="19" width="15.33203125" bestFit="1" customWidth="1"/>
    <col min="20" max="20" width="14.109375" customWidth="1"/>
    <col min="21" max="21" width="20.44140625" customWidth="1"/>
    <col min="22" max="22" width="15.88671875" bestFit="1" customWidth="1"/>
    <col min="23" max="26" width="15.88671875" customWidth="1"/>
    <col min="27" max="27" width="19.21875" bestFit="1" customWidth="1"/>
    <col min="28" max="28" width="255.77734375" bestFit="1" customWidth="1"/>
  </cols>
  <sheetData>
    <row r="1" spans="1:28" ht="18" x14ac:dyDescent="0.3">
      <c r="A1" s="1" t="s">
        <v>0</v>
      </c>
      <c r="B1" s="9"/>
      <c r="C1" s="9"/>
      <c r="D1" s="9"/>
      <c r="E1" s="9"/>
      <c r="F1" s="9"/>
      <c r="G1" s="9"/>
      <c r="H1" s="9"/>
      <c r="I1" s="9"/>
      <c r="J1" s="9"/>
      <c r="K1" s="9"/>
      <c r="L1" s="9"/>
      <c r="M1" s="9"/>
      <c r="N1" s="10"/>
      <c r="O1" s="9"/>
      <c r="P1" s="9"/>
      <c r="Q1" s="9"/>
      <c r="R1" s="9"/>
      <c r="S1" s="9"/>
      <c r="T1" s="9"/>
      <c r="U1" s="9"/>
      <c r="V1" s="9"/>
      <c r="W1" s="9"/>
      <c r="X1" s="9"/>
      <c r="Y1" s="9"/>
      <c r="Z1" s="9"/>
      <c r="AA1" s="9"/>
      <c r="AB1" s="9"/>
    </row>
    <row r="2" spans="1:28" ht="15.6" x14ac:dyDescent="0.3">
      <c r="A2" s="2" t="s">
        <v>1</v>
      </c>
      <c r="B2" s="9"/>
      <c r="C2" s="9"/>
      <c r="D2" s="9"/>
      <c r="E2" s="9"/>
      <c r="F2" s="9"/>
      <c r="G2" s="9"/>
      <c r="H2" s="9"/>
      <c r="I2" s="9"/>
      <c r="J2" s="9"/>
      <c r="K2" s="9"/>
      <c r="L2" s="9"/>
      <c r="M2" s="9"/>
      <c r="N2" s="10"/>
      <c r="O2" s="9"/>
      <c r="P2" s="9"/>
      <c r="Q2" s="9"/>
      <c r="R2" s="9"/>
      <c r="S2" s="9"/>
      <c r="T2" s="9"/>
      <c r="U2" s="9"/>
      <c r="V2" s="9"/>
      <c r="W2" s="9"/>
      <c r="X2" s="9"/>
      <c r="Y2" s="9"/>
      <c r="Z2" s="9"/>
      <c r="AA2" s="9"/>
      <c r="AB2" s="9"/>
    </row>
    <row r="3" spans="1:28" ht="15.6" x14ac:dyDescent="0.3">
      <c r="A3" s="11" t="s">
        <v>2</v>
      </c>
      <c r="B3" s="9"/>
      <c r="C3" s="9"/>
      <c r="D3" s="9"/>
      <c r="E3" s="3" t="s">
        <v>3</v>
      </c>
      <c r="F3" s="3" t="s">
        <v>4</v>
      </c>
      <c r="G3" s="9"/>
      <c r="H3" s="9"/>
      <c r="I3" s="9"/>
      <c r="J3" s="9"/>
      <c r="K3" s="9"/>
      <c r="L3" s="9"/>
      <c r="M3" s="9"/>
      <c r="N3" s="10"/>
      <c r="O3" s="9"/>
      <c r="P3" s="9"/>
      <c r="Q3" s="9"/>
      <c r="R3" s="9"/>
      <c r="S3" s="9"/>
      <c r="T3" s="9"/>
      <c r="U3" s="9"/>
      <c r="V3" s="3" t="s">
        <v>3</v>
      </c>
      <c r="W3" s="3"/>
      <c r="X3" s="3"/>
      <c r="Y3" s="3"/>
      <c r="Z3" s="3"/>
      <c r="AA3" s="3" t="s">
        <v>4</v>
      </c>
      <c r="AB3" s="9"/>
    </row>
    <row r="4" spans="1:28" s="23" customFormat="1" ht="55.2" x14ac:dyDescent="0.3">
      <c r="A4" s="4" t="s">
        <v>5</v>
      </c>
      <c r="B4" s="5" t="s">
        <v>6</v>
      </c>
      <c r="C4" s="5" t="s">
        <v>7</v>
      </c>
      <c r="D4" s="5" t="s">
        <v>8</v>
      </c>
      <c r="E4" s="5" t="s">
        <v>9</v>
      </c>
      <c r="F4" s="5" t="s">
        <v>10</v>
      </c>
      <c r="G4" s="5" t="s">
        <v>11</v>
      </c>
      <c r="H4" s="5" t="s">
        <v>12</v>
      </c>
      <c r="I4" s="5" t="s">
        <v>13</v>
      </c>
      <c r="J4" s="5" t="s">
        <v>14</v>
      </c>
      <c r="K4" s="5" t="s">
        <v>15</v>
      </c>
      <c r="L4" s="5" t="s">
        <v>16</v>
      </c>
      <c r="M4" s="5"/>
      <c r="N4" s="6" t="s">
        <v>17</v>
      </c>
      <c r="O4" s="5" t="s">
        <v>18</v>
      </c>
      <c r="P4" s="5" t="s">
        <v>19</v>
      </c>
      <c r="Q4" s="5" t="s">
        <v>20</v>
      </c>
      <c r="R4" s="5" t="s">
        <v>21</v>
      </c>
      <c r="S4" s="5" t="s">
        <v>22</v>
      </c>
      <c r="T4" s="5" t="s">
        <v>23</v>
      </c>
      <c r="U4" s="5" t="s">
        <v>24</v>
      </c>
      <c r="V4" s="5" t="s">
        <v>25</v>
      </c>
      <c r="W4" s="25"/>
      <c r="X4" s="25" t="s">
        <v>211</v>
      </c>
      <c r="Y4" s="25" t="s">
        <v>212</v>
      </c>
      <c r="Z4" s="25" t="s">
        <v>213</v>
      </c>
      <c r="AA4" s="5" t="s">
        <v>26</v>
      </c>
      <c r="AB4" s="5" t="s">
        <v>27</v>
      </c>
    </row>
    <row r="5" spans="1:28" x14ac:dyDescent="0.3">
      <c r="A5" s="7">
        <v>1</v>
      </c>
      <c r="B5" s="12" t="s">
        <v>28</v>
      </c>
      <c r="C5" s="13" t="s">
        <v>29</v>
      </c>
      <c r="D5" s="14" t="s">
        <v>30</v>
      </c>
      <c r="E5" s="15">
        <v>45799</v>
      </c>
      <c r="F5" s="8" t="s">
        <v>31</v>
      </c>
      <c r="G5" s="16" t="s">
        <v>32</v>
      </c>
      <c r="H5" s="16" t="s">
        <v>33</v>
      </c>
      <c r="I5" s="17" t="s">
        <v>34</v>
      </c>
      <c r="J5" s="17" t="s">
        <v>35</v>
      </c>
      <c r="K5" s="17" t="s">
        <v>36</v>
      </c>
      <c r="L5" s="18">
        <v>351638100</v>
      </c>
      <c r="M5" s="18"/>
      <c r="N5" s="15" t="s">
        <v>37</v>
      </c>
      <c r="O5" s="19">
        <v>63000</v>
      </c>
      <c r="P5" s="19">
        <v>3400</v>
      </c>
      <c r="Q5" s="20" t="s">
        <v>38</v>
      </c>
      <c r="R5" s="21">
        <v>45735</v>
      </c>
      <c r="S5" s="19">
        <v>8000</v>
      </c>
      <c r="T5" s="19">
        <v>3400</v>
      </c>
      <c r="U5" s="19"/>
      <c r="V5" s="24">
        <v>4600</v>
      </c>
      <c r="W5" s="24">
        <f>V5</f>
        <v>4600</v>
      </c>
      <c r="X5" s="24" t="s">
        <v>209</v>
      </c>
      <c r="Y5" s="24"/>
      <c r="Z5" s="24"/>
      <c r="AA5" s="8" t="s">
        <v>39</v>
      </c>
      <c r="AB5" s="22" t="s">
        <v>40</v>
      </c>
    </row>
    <row r="6" spans="1:28" x14ac:dyDescent="0.3">
      <c r="A6" s="7">
        <v>2</v>
      </c>
      <c r="B6" s="12" t="s">
        <v>28</v>
      </c>
      <c r="C6" s="13" t="s">
        <v>29</v>
      </c>
      <c r="D6" s="14" t="str">
        <f>IF(J6&lt;&gt;"", $D$5, "")</f>
        <v>FN25-26-00630</v>
      </c>
      <c r="E6" s="15">
        <v>45799</v>
      </c>
      <c r="F6" s="8" t="str">
        <f>IF(J6&lt;&gt;"", $F$5, "")</f>
        <v>Sahejad quadri Quadri</v>
      </c>
      <c r="G6" s="16" t="str">
        <f>IF(J6&lt;&gt;"", $G$5, "")</f>
        <v>SF0071195</v>
      </c>
      <c r="H6" s="16" t="str">
        <f>IF(J6&lt;&gt;"", $H$5, "")</f>
        <v>Loan Officer</v>
      </c>
      <c r="I6" s="17" t="s">
        <v>41</v>
      </c>
      <c r="J6" s="17" t="s">
        <v>42</v>
      </c>
      <c r="K6" s="17" t="s">
        <v>43</v>
      </c>
      <c r="L6" s="18">
        <v>357298540</v>
      </c>
      <c r="M6" s="18"/>
      <c r="N6" s="15" t="s">
        <v>44</v>
      </c>
      <c r="O6" s="19">
        <v>73000</v>
      </c>
      <c r="P6" s="19">
        <v>3900</v>
      </c>
      <c r="Q6" s="20" t="s">
        <v>45</v>
      </c>
      <c r="R6" s="21">
        <v>45606</v>
      </c>
      <c r="S6" s="19">
        <v>3900</v>
      </c>
      <c r="T6" s="19"/>
      <c r="U6" s="19"/>
      <c r="V6" s="24">
        <v>3900</v>
      </c>
      <c r="W6" s="24">
        <f>SUM(V6:V8)</f>
        <v>11700</v>
      </c>
      <c r="X6" s="24" t="s">
        <v>209</v>
      </c>
      <c r="Y6" s="24"/>
      <c r="Z6" s="24"/>
      <c r="AA6" s="8" t="s">
        <v>46</v>
      </c>
      <c r="AB6" s="22" t="s">
        <v>47</v>
      </c>
    </row>
    <row r="7" spans="1:28" x14ac:dyDescent="0.3">
      <c r="A7" s="7">
        <v>3</v>
      </c>
      <c r="B7" s="12" t="s">
        <v>28</v>
      </c>
      <c r="C7" s="13" t="s">
        <v>29</v>
      </c>
      <c r="D7" s="14" t="str">
        <f t="shared" ref="D7:D54" si="0">IF(J7&lt;&gt;"", $D$5, "")</f>
        <v>FN25-26-00630</v>
      </c>
      <c r="E7" s="15">
        <v>45799</v>
      </c>
      <c r="F7" s="8" t="str">
        <f t="shared" ref="F7:F54" si="1">IF(J7&lt;&gt;"", $F$5, "")</f>
        <v>Sahejad quadri Quadri</v>
      </c>
      <c r="G7" s="16" t="str">
        <f t="shared" ref="G7:G54" si="2">IF(J7&lt;&gt;"", $G$5, "")</f>
        <v>SF0071195</v>
      </c>
      <c r="H7" s="16" t="str">
        <f t="shared" ref="H7:H54" si="3">IF(J7&lt;&gt;"", $H$5, "")</f>
        <v>Loan Officer</v>
      </c>
      <c r="I7" s="17" t="s">
        <v>41</v>
      </c>
      <c r="J7" s="17" t="s">
        <v>42</v>
      </c>
      <c r="K7" s="17" t="s">
        <v>43</v>
      </c>
      <c r="L7" s="18">
        <v>357298540</v>
      </c>
      <c r="M7" s="18"/>
      <c r="N7" s="15" t="s">
        <v>44</v>
      </c>
      <c r="O7" s="19">
        <v>73000</v>
      </c>
      <c r="P7" s="19">
        <v>3900</v>
      </c>
      <c r="Q7" s="20" t="s">
        <v>45</v>
      </c>
      <c r="R7" s="21">
        <v>45636</v>
      </c>
      <c r="S7" s="19">
        <v>3900</v>
      </c>
      <c r="T7" s="19"/>
      <c r="U7" s="19"/>
      <c r="V7" s="24">
        <v>3900</v>
      </c>
      <c r="W7" s="24">
        <v>0</v>
      </c>
      <c r="X7" s="24">
        <v>0</v>
      </c>
      <c r="Y7" s="24"/>
      <c r="Z7" s="24"/>
      <c r="AA7" s="8" t="s">
        <v>46</v>
      </c>
      <c r="AB7" s="22" t="s">
        <v>48</v>
      </c>
    </row>
    <row r="8" spans="1:28" x14ac:dyDescent="0.3">
      <c r="A8" s="7">
        <v>4</v>
      </c>
      <c r="B8" s="12" t="s">
        <v>28</v>
      </c>
      <c r="C8" s="13" t="s">
        <v>29</v>
      </c>
      <c r="D8" s="14" t="str">
        <f t="shared" si="0"/>
        <v>FN25-26-00630</v>
      </c>
      <c r="E8" s="15">
        <v>45799</v>
      </c>
      <c r="F8" s="8" t="str">
        <f t="shared" si="1"/>
        <v>Sahejad quadri Quadri</v>
      </c>
      <c r="G8" s="16" t="str">
        <f t="shared" si="2"/>
        <v>SF0071195</v>
      </c>
      <c r="H8" s="16" t="str">
        <f t="shared" si="3"/>
        <v>Loan Officer</v>
      </c>
      <c r="I8" s="17" t="s">
        <v>41</v>
      </c>
      <c r="J8" s="17" t="s">
        <v>42</v>
      </c>
      <c r="K8" s="17" t="s">
        <v>43</v>
      </c>
      <c r="L8" s="18">
        <v>357298540</v>
      </c>
      <c r="M8" s="18"/>
      <c r="N8" s="15" t="s">
        <v>44</v>
      </c>
      <c r="O8" s="19">
        <v>73000</v>
      </c>
      <c r="P8" s="19">
        <v>3900</v>
      </c>
      <c r="Q8" s="20" t="s">
        <v>45</v>
      </c>
      <c r="R8" s="21">
        <v>45757</v>
      </c>
      <c r="S8" s="19">
        <v>3900</v>
      </c>
      <c r="T8" s="19"/>
      <c r="U8" s="19"/>
      <c r="V8" s="24">
        <v>3900</v>
      </c>
      <c r="W8" s="24">
        <v>0</v>
      </c>
      <c r="X8" s="24">
        <v>0</v>
      </c>
      <c r="Y8" s="24"/>
      <c r="Z8" s="24"/>
      <c r="AA8" s="8" t="s">
        <v>46</v>
      </c>
      <c r="AB8" s="22" t="s">
        <v>49</v>
      </c>
    </row>
    <row r="9" spans="1:28" x14ac:dyDescent="0.3">
      <c r="A9" s="7">
        <v>5</v>
      </c>
      <c r="B9" s="12" t="s">
        <v>28</v>
      </c>
      <c r="C9" s="13" t="s">
        <v>29</v>
      </c>
      <c r="D9" s="14" t="str">
        <f t="shared" si="0"/>
        <v>FN25-26-00630</v>
      </c>
      <c r="E9" s="15">
        <v>45797</v>
      </c>
      <c r="F9" s="8" t="str">
        <f t="shared" si="1"/>
        <v>Sahejad quadri Quadri</v>
      </c>
      <c r="G9" s="16" t="str">
        <f t="shared" si="2"/>
        <v>SF0071195</v>
      </c>
      <c r="H9" s="16" t="str">
        <f t="shared" si="3"/>
        <v>Loan Officer</v>
      </c>
      <c r="I9" s="17" t="s">
        <v>50</v>
      </c>
      <c r="J9" s="17" t="s">
        <v>51</v>
      </c>
      <c r="K9" s="17" t="s">
        <v>52</v>
      </c>
      <c r="L9" s="18">
        <v>358057373</v>
      </c>
      <c r="M9" s="18"/>
      <c r="N9" s="15" t="s">
        <v>53</v>
      </c>
      <c r="O9" s="19">
        <v>72000</v>
      </c>
      <c r="P9" s="19">
        <v>3830</v>
      </c>
      <c r="Q9" s="20" t="s">
        <v>45</v>
      </c>
      <c r="R9" s="21">
        <v>45755</v>
      </c>
      <c r="S9" s="19">
        <v>3830</v>
      </c>
      <c r="T9" s="19"/>
      <c r="U9" s="19"/>
      <c r="V9" s="24">
        <v>3830</v>
      </c>
      <c r="W9" s="24">
        <f>V9+V10</f>
        <v>7660</v>
      </c>
      <c r="X9" s="24" t="s">
        <v>209</v>
      </c>
      <c r="Y9" s="24"/>
      <c r="Z9" s="24"/>
      <c r="AA9" s="8" t="s">
        <v>46</v>
      </c>
      <c r="AB9" s="22" t="s">
        <v>54</v>
      </c>
    </row>
    <row r="10" spans="1:28" x14ac:dyDescent="0.3">
      <c r="A10" s="7">
        <v>6</v>
      </c>
      <c r="B10" s="12" t="s">
        <v>28</v>
      </c>
      <c r="C10" s="13" t="s">
        <v>29</v>
      </c>
      <c r="D10" s="14" t="str">
        <f t="shared" si="0"/>
        <v>FN25-26-00630</v>
      </c>
      <c r="E10" s="15">
        <v>45797</v>
      </c>
      <c r="F10" s="8" t="str">
        <f t="shared" si="1"/>
        <v>Sahejad quadri Quadri</v>
      </c>
      <c r="G10" s="16" t="str">
        <f t="shared" si="2"/>
        <v>SF0071195</v>
      </c>
      <c r="H10" s="16" t="str">
        <f t="shared" si="3"/>
        <v>Loan Officer</v>
      </c>
      <c r="I10" s="17" t="s">
        <v>50</v>
      </c>
      <c r="J10" s="17" t="s">
        <v>51</v>
      </c>
      <c r="K10" s="17" t="s">
        <v>52</v>
      </c>
      <c r="L10" s="18">
        <v>358057373</v>
      </c>
      <c r="M10" s="18"/>
      <c r="N10" s="15" t="s">
        <v>53</v>
      </c>
      <c r="O10" s="19">
        <v>72000</v>
      </c>
      <c r="P10" s="19">
        <v>3830</v>
      </c>
      <c r="Q10" s="20" t="s">
        <v>45</v>
      </c>
      <c r="R10" s="21">
        <v>45785</v>
      </c>
      <c r="S10" s="19">
        <v>3830</v>
      </c>
      <c r="T10" s="19"/>
      <c r="U10" s="19"/>
      <c r="V10" s="24">
        <v>3830</v>
      </c>
      <c r="W10" s="24">
        <v>0</v>
      </c>
      <c r="X10" s="24">
        <v>0</v>
      </c>
      <c r="Y10" s="24"/>
      <c r="Z10" s="24"/>
      <c r="AA10" s="8" t="s">
        <v>46</v>
      </c>
      <c r="AB10" s="22" t="s">
        <v>55</v>
      </c>
    </row>
    <row r="11" spans="1:28" x14ac:dyDescent="0.3">
      <c r="A11" s="7">
        <v>7</v>
      </c>
      <c r="B11" s="12" t="s">
        <v>28</v>
      </c>
      <c r="C11" s="13" t="s">
        <v>29</v>
      </c>
      <c r="D11" s="14" t="str">
        <f t="shared" si="0"/>
        <v>FN25-26-00630</v>
      </c>
      <c r="E11" s="15">
        <v>45799</v>
      </c>
      <c r="F11" s="8" t="str">
        <f t="shared" si="1"/>
        <v>Sahejad quadri Quadri</v>
      </c>
      <c r="G11" s="16" t="str">
        <f t="shared" si="2"/>
        <v>SF0071195</v>
      </c>
      <c r="H11" s="16" t="str">
        <f t="shared" si="3"/>
        <v>Loan Officer</v>
      </c>
      <c r="I11" s="17" t="s">
        <v>56</v>
      </c>
      <c r="J11" s="17" t="s">
        <v>57</v>
      </c>
      <c r="K11" s="17" t="s">
        <v>58</v>
      </c>
      <c r="L11" s="18">
        <v>353119953</v>
      </c>
      <c r="M11" s="18"/>
      <c r="N11" s="15" t="s">
        <v>59</v>
      </c>
      <c r="O11" s="19">
        <v>42000</v>
      </c>
      <c r="P11" s="19">
        <v>2240</v>
      </c>
      <c r="Q11" s="20" t="s">
        <v>45</v>
      </c>
      <c r="R11" s="21">
        <v>45785</v>
      </c>
      <c r="S11" s="19">
        <v>2240</v>
      </c>
      <c r="T11" s="19"/>
      <c r="U11" s="19"/>
      <c r="V11" s="24">
        <v>2240</v>
      </c>
      <c r="W11" s="24">
        <f>V11</f>
        <v>2240</v>
      </c>
      <c r="X11" s="24" t="s">
        <v>209</v>
      </c>
      <c r="Y11" s="24"/>
      <c r="Z11" s="24"/>
      <c r="AA11" s="8" t="s">
        <v>46</v>
      </c>
      <c r="AB11" s="22" t="s">
        <v>60</v>
      </c>
    </row>
    <row r="12" spans="1:28" x14ac:dyDescent="0.3">
      <c r="A12" s="7">
        <v>8</v>
      </c>
      <c r="B12" s="12" t="s">
        <v>28</v>
      </c>
      <c r="C12" s="13" t="s">
        <v>29</v>
      </c>
      <c r="D12" s="14" t="str">
        <f t="shared" si="0"/>
        <v>FN25-26-00630</v>
      </c>
      <c r="E12" s="15">
        <v>45799</v>
      </c>
      <c r="F12" s="8" t="str">
        <f t="shared" si="1"/>
        <v>Sahejad quadri Quadri</v>
      </c>
      <c r="G12" s="16" t="str">
        <f t="shared" si="2"/>
        <v>SF0071195</v>
      </c>
      <c r="H12" s="16" t="str">
        <f t="shared" si="3"/>
        <v>Loan Officer</v>
      </c>
      <c r="I12" s="17" t="s">
        <v>56</v>
      </c>
      <c r="J12" s="17" t="s">
        <v>57</v>
      </c>
      <c r="K12" s="17" t="s">
        <v>58</v>
      </c>
      <c r="L12" s="18">
        <v>357161003</v>
      </c>
      <c r="M12" s="18"/>
      <c r="N12" s="15" t="s">
        <v>61</v>
      </c>
      <c r="O12" s="19">
        <v>40000</v>
      </c>
      <c r="P12" s="19">
        <v>2690</v>
      </c>
      <c r="Q12" s="20" t="s">
        <v>45</v>
      </c>
      <c r="R12" s="21">
        <v>45785</v>
      </c>
      <c r="S12" s="19">
        <v>2690</v>
      </c>
      <c r="T12" s="19"/>
      <c r="U12" s="19"/>
      <c r="V12" s="24">
        <v>2690</v>
      </c>
      <c r="W12" s="24">
        <f>V12</f>
        <v>2690</v>
      </c>
      <c r="X12" s="24" t="s">
        <v>209</v>
      </c>
      <c r="Y12" s="24"/>
      <c r="Z12" s="24"/>
      <c r="AA12" s="8" t="s">
        <v>46</v>
      </c>
      <c r="AB12" s="22" t="s">
        <v>62</v>
      </c>
    </row>
    <row r="13" spans="1:28" x14ac:dyDescent="0.3">
      <c r="A13" s="7">
        <v>9</v>
      </c>
      <c r="B13" s="12" t="s">
        <v>28</v>
      </c>
      <c r="C13" s="13" t="s">
        <v>29</v>
      </c>
      <c r="D13" s="14" t="str">
        <f t="shared" si="0"/>
        <v>FN25-26-00630</v>
      </c>
      <c r="E13" s="15">
        <v>45799</v>
      </c>
      <c r="F13" s="8" t="str">
        <f t="shared" si="1"/>
        <v>Sahejad quadri Quadri</v>
      </c>
      <c r="G13" s="16" t="str">
        <f t="shared" si="2"/>
        <v>SF0071195</v>
      </c>
      <c r="H13" s="16" t="str">
        <f t="shared" si="3"/>
        <v>Loan Officer</v>
      </c>
      <c r="I13" s="17" t="s">
        <v>63</v>
      </c>
      <c r="J13" s="17" t="s">
        <v>64</v>
      </c>
      <c r="K13" s="17" t="s">
        <v>65</v>
      </c>
      <c r="L13" s="18">
        <v>350628246</v>
      </c>
      <c r="M13" s="18"/>
      <c r="N13" s="15" t="s">
        <v>66</v>
      </c>
      <c r="O13" s="19">
        <v>65959</v>
      </c>
      <c r="P13" s="19">
        <v>3550</v>
      </c>
      <c r="Q13" s="20" t="s">
        <v>45</v>
      </c>
      <c r="R13" s="21">
        <v>45606</v>
      </c>
      <c r="S13" s="19">
        <v>3550</v>
      </c>
      <c r="T13" s="19"/>
      <c r="U13" s="19"/>
      <c r="V13" s="24">
        <v>3550</v>
      </c>
      <c r="W13" s="24">
        <f>V13+V14</f>
        <v>7100</v>
      </c>
      <c r="X13" s="24" t="s">
        <v>207</v>
      </c>
      <c r="Y13" s="24"/>
      <c r="Z13" s="24"/>
      <c r="AA13" s="8" t="s">
        <v>46</v>
      </c>
      <c r="AB13" s="22" t="s">
        <v>67</v>
      </c>
    </row>
    <row r="14" spans="1:28" x14ac:dyDescent="0.3">
      <c r="A14" s="7">
        <v>10</v>
      </c>
      <c r="B14" s="12" t="s">
        <v>28</v>
      </c>
      <c r="C14" s="13" t="s">
        <v>29</v>
      </c>
      <c r="D14" s="14" t="str">
        <f t="shared" si="0"/>
        <v>FN25-26-00630</v>
      </c>
      <c r="E14" s="15">
        <v>45799</v>
      </c>
      <c r="F14" s="8" t="str">
        <f t="shared" si="1"/>
        <v>Sahejad quadri Quadri</v>
      </c>
      <c r="G14" s="16" t="str">
        <f t="shared" si="2"/>
        <v>SF0071195</v>
      </c>
      <c r="H14" s="16" t="str">
        <f t="shared" si="3"/>
        <v>Loan Officer</v>
      </c>
      <c r="I14" s="17" t="s">
        <v>63</v>
      </c>
      <c r="J14" s="17" t="s">
        <v>64</v>
      </c>
      <c r="K14" s="17" t="s">
        <v>65</v>
      </c>
      <c r="L14" s="18">
        <v>350628246</v>
      </c>
      <c r="M14" s="18"/>
      <c r="N14" s="15" t="s">
        <v>66</v>
      </c>
      <c r="O14" s="19">
        <v>65959</v>
      </c>
      <c r="P14" s="19">
        <v>3550</v>
      </c>
      <c r="Q14" s="20" t="s">
        <v>45</v>
      </c>
      <c r="R14" s="21">
        <v>45636</v>
      </c>
      <c r="S14" s="19">
        <v>3550</v>
      </c>
      <c r="T14" s="19"/>
      <c r="U14" s="19"/>
      <c r="V14" s="24">
        <v>3550</v>
      </c>
      <c r="W14" s="24">
        <v>0</v>
      </c>
      <c r="X14" s="24">
        <v>0</v>
      </c>
      <c r="Y14" s="24"/>
      <c r="Z14" s="24"/>
      <c r="AA14" s="8" t="s">
        <v>46</v>
      </c>
      <c r="AB14" s="22" t="s">
        <v>68</v>
      </c>
    </row>
    <row r="15" spans="1:28" x14ac:dyDescent="0.3">
      <c r="A15" s="7">
        <v>11</v>
      </c>
      <c r="B15" s="12" t="s">
        <v>28</v>
      </c>
      <c r="C15" s="13" t="s">
        <v>29</v>
      </c>
      <c r="D15" s="14" t="str">
        <f t="shared" si="0"/>
        <v>FN25-26-00630</v>
      </c>
      <c r="E15" s="15">
        <v>45799</v>
      </c>
      <c r="F15" s="8" t="str">
        <f t="shared" si="1"/>
        <v>Sahejad quadri Quadri</v>
      </c>
      <c r="G15" s="16" t="str">
        <f t="shared" si="2"/>
        <v>SF0071195</v>
      </c>
      <c r="H15" s="16" t="str">
        <f t="shared" si="3"/>
        <v>Loan Officer</v>
      </c>
      <c r="I15" s="17" t="s">
        <v>63</v>
      </c>
      <c r="J15" s="17" t="s">
        <v>64</v>
      </c>
      <c r="K15" s="17" t="s">
        <v>65</v>
      </c>
      <c r="L15" s="18">
        <v>354637130</v>
      </c>
      <c r="M15" s="18"/>
      <c r="N15" s="15" t="s">
        <v>69</v>
      </c>
      <c r="O15" s="19">
        <v>30000</v>
      </c>
      <c r="P15" s="19">
        <v>2020</v>
      </c>
      <c r="Q15" s="20" t="s">
        <v>45</v>
      </c>
      <c r="R15" s="21">
        <v>45726</v>
      </c>
      <c r="S15" s="19">
        <v>2020</v>
      </c>
      <c r="T15" s="19"/>
      <c r="U15" s="19"/>
      <c r="V15" s="24">
        <v>2020</v>
      </c>
      <c r="W15" s="24">
        <f>V15+V16+V17</f>
        <v>6060</v>
      </c>
      <c r="X15" s="24" t="s">
        <v>207</v>
      </c>
      <c r="Y15" s="24"/>
      <c r="Z15" s="24"/>
      <c r="AA15" s="8" t="s">
        <v>46</v>
      </c>
      <c r="AB15" s="22" t="s">
        <v>70</v>
      </c>
    </row>
    <row r="16" spans="1:28" x14ac:dyDescent="0.3">
      <c r="A16" s="7">
        <v>12</v>
      </c>
      <c r="B16" s="12" t="s">
        <v>28</v>
      </c>
      <c r="C16" s="13" t="s">
        <v>29</v>
      </c>
      <c r="D16" s="14" t="str">
        <f t="shared" si="0"/>
        <v>FN25-26-00630</v>
      </c>
      <c r="E16" s="15">
        <v>45799</v>
      </c>
      <c r="F16" s="8" t="str">
        <f t="shared" si="1"/>
        <v>Sahejad quadri Quadri</v>
      </c>
      <c r="G16" s="16" t="str">
        <f t="shared" si="2"/>
        <v>SF0071195</v>
      </c>
      <c r="H16" s="16" t="str">
        <f t="shared" si="3"/>
        <v>Loan Officer</v>
      </c>
      <c r="I16" s="17" t="s">
        <v>63</v>
      </c>
      <c r="J16" s="17" t="s">
        <v>64</v>
      </c>
      <c r="K16" s="17" t="s">
        <v>65</v>
      </c>
      <c r="L16" s="18">
        <v>354637130</v>
      </c>
      <c r="M16" s="18"/>
      <c r="N16" s="15" t="s">
        <v>69</v>
      </c>
      <c r="O16" s="19">
        <v>30000</v>
      </c>
      <c r="P16" s="19">
        <v>2020</v>
      </c>
      <c r="Q16" s="20" t="s">
        <v>45</v>
      </c>
      <c r="R16" s="21">
        <v>45757</v>
      </c>
      <c r="S16" s="19">
        <v>2020</v>
      </c>
      <c r="T16" s="19"/>
      <c r="U16" s="19"/>
      <c r="V16" s="24">
        <v>2020</v>
      </c>
      <c r="W16" s="24">
        <v>0</v>
      </c>
      <c r="X16" s="24">
        <v>0</v>
      </c>
      <c r="Y16" s="24"/>
      <c r="Z16" s="24"/>
      <c r="AA16" s="8" t="s">
        <v>46</v>
      </c>
      <c r="AB16" s="22" t="s">
        <v>71</v>
      </c>
    </row>
    <row r="17" spans="1:28" x14ac:dyDescent="0.3">
      <c r="A17" s="7">
        <v>13</v>
      </c>
      <c r="B17" s="12" t="s">
        <v>28</v>
      </c>
      <c r="C17" s="13" t="s">
        <v>29</v>
      </c>
      <c r="D17" s="14" t="str">
        <f t="shared" si="0"/>
        <v>FN25-26-00630</v>
      </c>
      <c r="E17" s="15">
        <v>45799</v>
      </c>
      <c r="F17" s="8" t="str">
        <f t="shared" si="1"/>
        <v>Sahejad quadri Quadri</v>
      </c>
      <c r="G17" s="16" t="str">
        <f t="shared" si="2"/>
        <v>SF0071195</v>
      </c>
      <c r="H17" s="16" t="str">
        <f t="shared" si="3"/>
        <v>Loan Officer</v>
      </c>
      <c r="I17" s="17" t="s">
        <v>63</v>
      </c>
      <c r="J17" s="17" t="s">
        <v>64</v>
      </c>
      <c r="K17" s="17" t="s">
        <v>65</v>
      </c>
      <c r="L17" s="18">
        <v>354637130</v>
      </c>
      <c r="M17" s="18"/>
      <c r="N17" s="15" t="s">
        <v>69</v>
      </c>
      <c r="O17" s="19">
        <v>30000</v>
      </c>
      <c r="P17" s="19">
        <v>2020</v>
      </c>
      <c r="Q17" s="20" t="s">
        <v>45</v>
      </c>
      <c r="R17" s="21">
        <v>45787</v>
      </c>
      <c r="S17" s="19">
        <v>2020</v>
      </c>
      <c r="T17" s="19"/>
      <c r="U17" s="19"/>
      <c r="V17" s="24">
        <v>2020</v>
      </c>
      <c r="W17" s="24">
        <v>0</v>
      </c>
      <c r="X17" s="24">
        <v>0</v>
      </c>
      <c r="Y17" s="24"/>
      <c r="Z17" s="24"/>
      <c r="AA17" s="8" t="s">
        <v>46</v>
      </c>
      <c r="AB17" s="22" t="s">
        <v>72</v>
      </c>
    </row>
    <row r="18" spans="1:28" x14ac:dyDescent="0.3">
      <c r="A18" s="7">
        <v>14</v>
      </c>
      <c r="B18" s="12" t="s">
        <v>28</v>
      </c>
      <c r="C18" s="13" t="s">
        <v>29</v>
      </c>
      <c r="D18" s="14" t="str">
        <f t="shared" si="0"/>
        <v>FN25-26-00630</v>
      </c>
      <c r="E18" s="15">
        <v>45797</v>
      </c>
      <c r="F18" s="8" t="str">
        <f t="shared" si="1"/>
        <v>Sahejad quadri Quadri</v>
      </c>
      <c r="G18" s="16" t="str">
        <f t="shared" si="2"/>
        <v>SF0071195</v>
      </c>
      <c r="H18" s="16" t="str">
        <f t="shared" si="3"/>
        <v>Loan Officer</v>
      </c>
      <c r="I18" s="17" t="s">
        <v>73</v>
      </c>
      <c r="J18" s="17" t="s">
        <v>74</v>
      </c>
      <c r="K18" s="17" t="s">
        <v>75</v>
      </c>
      <c r="L18" s="18">
        <v>358768693</v>
      </c>
      <c r="M18" s="18"/>
      <c r="N18" s="15" t="s">
        <v>76</v>
      </c>
      <c r="O18" s="19">
        <v>65000</v>
      </c>
      <c r="P18" s="19">
        <v>3460</v>
      </c>
      <c r="Q18" s="20" t="s">
        <v>77</v>
      </c>
      <c r="R18" s="21">
        <v>45728</v>
      </c>
      <c r="S18" s="19">
        <v>52163</v>
      </c>
      <c r="T18" s="19">
        <v>6920</v>
      </c>
      <c r="U18" s="19"/>
      <c r="V18" s="24">
        <v>45243</v>
      </c>
      <c r="W18" s="24">
        <f>V18</f>
        <v>45243</v>
      </c>
      <c r="X18" s="24" t="s">
        <v>208</v>
      </c>
      <c r="Y18" s="24">
        <v>53997.78</v>
      </c>
      <c r="Z18" s="24">
        <f>W18-Y18</f>
        <v>-8754.7799999999988</v>
      </c>
      <c r="AA18" s="8" t="s">
        <v>78</v>
      </c>
      <c r="AB18" s="22" t="s">
        <v>79</v>
      </c>
    </row>
    <row r="19" spans="1:28" x14ac:dyDescent="0.3">
      <c r="A19" s="7">
        <v>15</v>
      </c>
      <c r="B19" s="12" t="s">
        <v>28</v>
      </c>
      <c r="C19" s="13" t="s">
        <v>29</v>
      </c>
      <c r="D19" s="14" t="str">
        <f t="shared" si="0"/>
        <v>FN25-26-00630</v>
      </c>
      <c r="E19" s="15">
        <v>45797</v>
      </c>
      <c r="F19" s="8" t="str">
        <f t="shared" si="1"/>
        <v>Sahejad quadri Quadri</v>
      </c>
      <c r="G19" s="16" t="str">
        <f t="shared" si="2"/>
        <v>SF0071195</v>
      </c>
      <c r="H19" s="16" t="str">
        <f t="shared" si="3"/>
        <v>Loan Officer</v>
      </c>
      <c r="I19" s="17" t="s">
        <v>80</v>
      </c>
      <c r="J19" s="17" t="s">
        <v>81</v>
      </c>
      <c r="K19" s="17" t="s">
        <v>82</v>
      </c>
      <c r="L19" s="18">
        <v>355927743</v>
      </c>
      <c r="M19" s="18"/>
      <c r="N19" s="15" t="s">
        <v>83</v>
      </c>
      <c r="O19" s="19">
        <v>63000</v>
      </c>
      <c r="P19" s="19">
        <v>3360</v>
      </c>
      <c r="Q19" s="20" t="s">
        <v>45</v>
      </c>
      <c r="R19" s="21">
        <v>45568</v>
      </c>
      <c r="S19" s="19">
        <v>3360</v>
      </c>
      <c r="T19" s="19"/>
      <c r="U19" s="19"/>
      <c r="V19" s="24">
        <v>3360</v>
      </c>
      <c r="W19" s="24">
        <f>SUM(V19:V20)</f>
        <v>6720</v>
      </c>
      <c r="X19" s="24" t="s">
        <v>209</v>
      </c>
      <c r="Y19" s="24"/>
      <c r="Z19" s="24"/>
      <c r="AA19" s="8" t="s">
        <v>46</v>
      </c>
      <c r="AB19" s="22" t="s">
        <v>84</v>
      </c>
    </row>
    <row r="20" spans="1:28" x14ac:dyDescent="0.3">
      <c r="A20" s="7">
        <v>16</v>
      </c>
      <c r="B20" s="12" t="s">
        <v>28</v>
      </c>
      <c r="C20" s="13" t="s">
        <v>29</v>
      </c>
      <c r="D20" s="14" t="str">
        <f t="shared" si="0"/>
        <v>FN25-26-00630</v>
      </c>
      <c r="E20" s="15">
        <v>45797</v>
      </c>
      <c r="F20" s="8" t="str">
        <f t="shared" si="1"/>
        <v>Sahejad quadri Quadri</v>
      </c>
      <c r="G20" s="16" t="str">
        <f t="shared" si="2"/>
        <v>SF0071195</v>
      </c>
      <c r="H20" s="16" t="str">
        <f t="shared" si="3"/>
        <v>Loan Officer</v>
      </c>
      <c r="I20" s="17" t="s">
        <v>80</v>
      </c>
      <c r="J20" s="17" t="s">
        <v>81</v>
      </c>
      <c r="K20" s="17" t="s">
        <v>82</v>
      </c>
      <c r="L20" s="18">
        <v>355927743</v>
      </c>
      <c r="M20" s="18"/>
      <c r="N20" s="15" t="s">
        <v>83</v>
      </c>
      <c r="O20" s="19">
        <v>63000</v>
      </c>
      <c r="P20" s="19">
        <v>3360</v>
      </c>
      <c r="Q20" s="20" t="s">
        <v>45</v>
      </c>
      <c r="R20" s="21">
        <v>45599</v>
      </c>
      <c r="S20" s="19">
        <v>3360</v>
      </c>
      <c r="T20" s="19"/>
      <c r="U20" s="19"/>
      <c r="V20" s="24">
        <v>3360</v>
      </c>
      <c r="W20" s="24">
        <v>0</v>
      </c>
      <c r="X20" s="24">
        <v>0</v>
      </c>
      <c r="Y20" s="24"/>
      <c r="Z20" s="24"/>
      <c r="AA20" s="8" t="s">
        <v>46</v>
      </c>
      <c r="AB20" s="22" t="s">
        <v>85</v>
      </c>
    </row>
    <row r="21" spans="1:28" x14ac:dyDescent="0.3">
      <c r="A21" s="7">
        <v>17</v>
      </c>
      <c r="B21" s="12" t="s">
        <v>28</v>
      </c>
      <c r="C21" s="13" t="s">
        <v>29</v>
      </c>
      <c r="D21" s="14" t="str">
        <f t="shared" si="0"/>
        <v>FN25-26-00630</v>
      </c>
      <c r="E21" s="15">
        <v>45799</v>
      </c>
      <c r="F21" s="8" t="str">
        <f t="shared" si="1"/>
        <v>Sahejad quadri Quadri</v>
      </c>
      <c r="G21" s="16" t="str">
        <f t="shared" si="2"/>
        <v>SF0071195</v>
      </c>
      <c r="H21" s="16" t="str">
        <f t="shared" si="3"/>
        <v>Loan Officer</v>
      </c>
      <c r="I21" s="17" t="s">
        <v>86</v>
      </c>
      <c r="J21" s="17" t="s">
        <v>87</v>
      </c>
      <c r="K21" s="17" t="s">
        <v>88</v>
      </c>
      <c r="L21" s="18">
        <v>356212638</v>
      </c>
      <c r="M21" s="18"/>
      <c r="N21" s="15" t="s">
        <v>89</v>
      </c>
      <c r="O21" s="19">
        <v>73000</v>
      </c>
      <c r="P21" s="19">
        <v>3900</v>
      </c>
      <c r="Q21" s="20" t="s">
        <v>45</v>
      </c>
      <c r="R21" s="21">
        <v>45606</v>
      </c>
      <c r="S21" s="19">
        <v>3900</v>
      </c>
      <c r="T21" s="19"/>
      <c r="U21" s="19"/>
      <c r="V21" s="24">
        <v>3900</v>
      </c>
      <c r="W21" s="24">
        <f>V21+V22</f>
        <v>7800</v>
      </c>
      <c r="X21" s="24" t="s">
        <v>209</v>
      </c>
      <c r="Y21" s="24"/>
      <c r="Z21" s="24"/>
      <c r="AA21" s="8" t="s">
        <v>46</v>
      </c>
      <c r="AB21" s="22" t="s">
        <v>90</v>
      </c>
    </row>
    <row r="22" spans="1:28" x14ac:dyDescent="0.3">
      <c r="A22" s="7">
        <v>18</v>
      </c>
      <c r="B22" s="12" t="s">
        <v>28</v>
      </c>
      <c r="C22" s="13" t="s">
        <v>29</v>
      </c>
      <c r="D22" s="14" t="str">
        <f t="shared" si="0"/>
        <v>FN25-26-00630</v>
      </c>
      <c r="E22" s="15">
        <v>45799</v>
      </c>
      <c r="F22" s="8" t="str">
        <f t="shared" si="1"/>
        <v>Sahejad quadri Quadri</v>
      </c>
      <c r="G22" s="16" t="str">
        <f t="shared" si="2"/>
        <v>SF0071195</v>
      </c>
      <c r="H22" s="16" t="str">
        <f t="shared" si="3"/>
        <v>Loan Officer</v>
      </c>
      <c r="I22" s="17" t="s">
        <v>86</v>
      </c>
      <c r="J22" s="17" t="s">
        <v>87</v>
      </c>
      <c r="K22" s="17" t="s">
        <v>88</v>
      </c>
      <c r="L22" s="18">
        <v>356212638</v>
      </c>
      <c r="M22" s="18"/>
      <c r="N22" s="15" t="s">
        <v>89</v>
      </c>
      <c r="O22" s="19">
        <v>73000</v>
      </c>
      <c r="P22" s="19">
        <v>3900</v>
      </c>
      <c r="Q22" s="20" t="s">
        <v>45</v>
      </c>
      <c r="R22" s="21">
        <v>45636</v>
      </c>
      <c r="S22" s="19">
        <v>3900</v>
      </c>
      <c r="T22" s="19"/>
      <c r="U22" s="19"/>
      <c r="V22" s="24">
        <v>3900</v>
      </c>
      <c r="W22" s="24">
        <v>0</v>
      </c>
      <c r="X22" s="24">
        <v>0</v>
      </c>
      <c r="Y22" s="24"/>
      <c r="Z22" s="24"/>
      <c r="AA22" s="8" t="s">
        <v>46</v>
      </c>
      <c r="AB22" s="22" t="s">
        <v>91</v>
      </c>
    </row>
    <row r="23" spans="1:28" x14ac:dyDescent="0.3">
      <c r="A23" s="7">
        <v>19</v>
      </c>
      <c r="B23" s="12" t="s">
        <v>28</v>
      </c>
      <c r="C23" s="13" t="s">
        <v>29</v>
      </c>
      <c r="D23" s="14" t="str">
        <f t="shared" si="0"/>
        <v>FN25-26-00630</v>
      </c>
      <c r="E23" s="15">
        <v>45799</v>
      </c>
      <c r="F23" s="8" t="str">
        <f t="shared" si="1"/>
        <v>Sahejad quadri Quadri</v>
      </c>
      <c r="G23" s="16" t="str">
        <f t="shared" si="2"/>
        <v>SF0071195</v>
      </c>
      <c r="H23" s="16" t="str">
        <f t="shared" si="3"/>
        <v>Loan Officer</v>
      </c>
      <c r="I23" s="17" t="s">
        <v>92</v>
      </c>
      <c r="J23" s="17" t="s">
        <v>93</v>
      </c>
      <c r="K23" s="17" t="s">
        <v>94</v>
      </c>
      <c r="L23" s="18">
        <v>352680855</v>
      </c>
      <c r="M23" s="18"/>
      <c r="N23" s="15" t="s">
        <v>95</v>
      </c>
      <c r="O23" s="19">
        <v>73000</v>
      </c>
      <c r="P23" s="19">
        <v>3900</v>
      </c>
      <c r="Q23" s="20" t="s">
        <v>77</v>
      </c>
      <c r="R23" s="21">
        <v>45691</v>
      </c>
      <c r="S23" s="19">
        <v>29913</v>
      </c>
      <c r="T23" s="19">
        <v>7800</v>
      </c>
      <c r="U23" s="19"/>
      <c r="V23" s="24">
        <v>22113</v>
      </c>
      <c r="W23" s="24">
        <f>V23</f>
        <v>22113</v>
      </c>
      <c r="X23" s="24" t="s">
        <v>208</v>
      </c>
      <c r="Y23" s="24">
        <v>20412.91</v>
      </c>
      <c r="Z23" s="24">
        <f>W23-Y23</f>
        <v>1700.0900000000001</v>
      </c>
      <c r="AA23" s="8" t="s">
        <v>78</v>
      </c>
      <c r="AB23" s="22" t="s">
        <v>96</v>
      </c>
    </row>
    <row r="24" spans="1:28" x14ac:dyDescent="0.3">
      <c r="A24" s="7">
        <v>20</v>
      </c>
      <c r="B24" s="12" t="s">
        <v>28</v>
      </c>
      <c r="C24" s="13" t="s">
        <v>29</v>
      </c>
      <c r="D24" s="14" t="str">
        <f t="shared" si="0"/>
        <v>FN25-26-00630</v>
      </c>
      <c r="E24" s="15">
        <v>45799</v>
      </c>
      <c r="F24" s="8" t="str">
        <f t="shared" si="1"/>
        <v>Sahejad quadri Quadri</v>
      </c>
      <c r="G24" s="16" t="str">
        <f t="shared" si="2"/>
        <v>SF0071195</v>
      </c>
      <c r="H24" s="16" t="str">
        <f t="shared" si="3"/>
        <v>Loan Officer</v>
      </c>
      <c r="I24" s="17" t="s">
        <v>97</v>
      </c>
      <c r="J24" s="17" t="s">
        <v>98</v>
      </c>
      <c r="K24" s="17" t="s">
        <v>99</v>
      </c>
      <c r="L24" s="18">
        <v>355875482</v>
      </c>
      <c r="M24" s="18"/>
      <c r="N24" s="15" t="s">
        <v>100</v>
      </c>
      <c r="O24" s="19">
        <v>40000</v>
      </c>
      <c r="P24" s="19">
        <v>2690</v>
      </c>
      <c r="Q24" s="20" t="s">
        <v>45</v>
      </c>
      <c r="R24" s="21">
        <v>45756</v>
      </c>
      <c r="S24" s="19">
        <v>2690</v>
      </c>
      <c r="T24" s="19"/>
      <c r="U24" s="19"/>
      <c r="V24" s="24">
        <v>2690</v>
      </c>
      <c r="W24" s="24">
        <f>SUM(V24:V25)</f>
        <v>5380</v>
      </c>
      <c r="X24" s="24" t="s">
        <v>209</v>
      </c>
      <c r="Y24" s="24"/>
      <c r="Z24" s="24"/>
      <c r="AA24" s="8" t="s">
        <v>46</v>
      </c>
      <c r="AB24" s="22" t="s">
        <v>101</v>
      </c>
    </row>
    <row r="25" spans="1:28" x14ac:dyDescent="0.3">
      <c r="A25" s="7">
        <v>21</v>
      </c>
      <c r="B25" s="12" t="s">
        <v>28</v>
      </c>
      <c r="C25" s="13" t="s">
        <v>29</v>
      </c>
      <c r="D25" s="14" t="str">
        <f t="shared" si="0"/>
        <v>FN25-26-00630</v>
      </c>
      <c r="E25" s="15">
        <v>45799</v>
      </c>
      <c r="F25" s="8" t="str">
        <f t="shared" si="1"/>
        <v>Sahejad quadri Quadri</v>
      </c>
      <c r="G25" s="16" t="str">
        <f t="shared" si="2"/>
        <v>SF0071195</v>
      </c>
      <c r="H25" s="16" t="str">
        <f t="shared" si="3"/>
        <v>Loan Officer</v>
      </c>
      <c r="I25" s="17" t="s">
        <v>97</v>
      </c>
      <c r="J25" s="17" t="s">
        <v>98</v>
      </c>
      <c r="K25" s="17" t="s">
        <v>99</v>
      </c>
      <c r="L25" s="18">
        <v>355875482</v>
      </c>
      <c r="M25" s="18"/>
      <c r="N25" s="15" t="s">
        <v>100</v>
      </c>
      <c r="O25" s="19">
        <v>40000</v>
      </c>
      <c r="P25" s="19">
        <v>2690</v>
      </c>
      <c r="Q25" s="20" t="s">
        <v>45</v>
      </c>
      <c r="R25" s="21">
        <v>45786</v>
      </c>
      <c r="S25" s="19">
        <v>2690</v>
      </c>
      <c r="T25" s="19"/>
      <c r="U25" s="19"/>
      <c r="V25" s="24">
        <v>2690</v>
      </c>
      <c r="W25" s="24">
        <v>0</v>
      </c>
      <c r="X25" s="24">
        <v>0</v>
      </c>
      <c r="Y25" s="24"/>
      <c r="Z25" s="24"/>
      <c r="AA25" s="8" t="s">
        <v>46</v>
      </c>
      <c r="AB25" s="22" t="s">
        <v>102</v>
      </c>
    </row>
    <row r="26" spans="1:28" x14ac:dyDescent="0.3">
      <c r="A26" s="7">
        <v>22</v>
      </c>
      <c r="B26" s="12" t="s">
        <v>28</v>
      </c>
      <c r="C26" s="13" t="s">
        <v>29</v>
      </c>
      <c r="D26" s="14" t="str">
        <f t="shared" si="0"/>
        <v>FN25-26-00630</v>
      </c>
      <c r="E26" s="15">
        <v>45799</v>
      </c>
      <c r="F26" s="8" t="str">
        <f t="shared" si="1"/>
        <v>Sahejad quadri Quadri</v>
      </c>
      <c r="G26" s="16" t="str">
        <f t="shared" si="2"/>
        <v>SF0071195</v>
      </c>
      <c r="H26" s="16" t="str">
        <f t="shared" si="3"/>
        <v>Loan Officer</v>
      </c>
      <c r="I26" s="17" t="s">
        <v>97</v>
      </c>
      <c r="J26" s="17" t="s">
        <v>98</v>
      </c>
      <c r="K26" s="17" t="s">
        <v>99</v>
      </c>
      <c r="L26" s="18">
        <v>359190992</v>
      </c>
      <c r="M26" s="18"/>
      <c r="N26" s="15" t="s">
        <v>103</v>
      </c>
      <c r="O26" s="19">
        <v>65000</v>
      </c>
      <c r="P26" s="19">
        <v>3460</v>
      </c>
      <c r="Q26" s="20" t="s">
        <v>45</v>
      </c>
      <c r="R26" s="21">
        <v>45786</v>
      </c>
      <c r="S26" s="19">
        <v>3460</v>
      </c>
      <c r="T26" s="19"/>
      <c r="U26" s="19"/>
      <c r="V26" s="24">
        <v>3460</v>
      </c>
      <c r="W26" s="24">
        <f>V26</f>
        <v>3460</v>
      </c>
      <c r="X26" s="24" t="s">
        <v>209</v>
      </c>
      <c r="Y26" s="24"/>
      <c r="Z26" s="24"/>
      <c r="AA26" s="8" t="s">
        <v>46</v>
      </c>
      <c r="AB26" s="22" t="s">
        <v>104</v>
      </c>
    </row>
    <row r="27" spans="1:28" x14ac:dyDescent="0.3">
      <c r="A27" s="7">
        <v>23</v>
      </c>
      <c r="B27" s="12" t="s">
        <v>28</v>
      </c>
      <c r="C27" s="13" t="s">
        <v>29</v>
      </c>
      <c r="D27" s="14" t="str">
        <f t="shared" si="0"/>
        <v>FN25-26-00630</v>
      </c>
      <c r="E27" s="15">
        <v>45799</v>
      </c>
      <c r="F27" s="8" t="str">
        <f t="shared" si="1"/>
        <v>Sahejad quadri Quadri</v>
      </c>
      <c r="G27" s="16" t="str">
        <f t="shared" si="2"/>
        <v>SF0071195</v>
      </c>
      <c r="H27" s="16" t="str">
        <f t="shared" si="3"/>
        <v>Loan Officer</v>
      </c>
      <c r="I27" s="17" t="s">
        <v>56</v>
      </c>
      <c r="J27" s="17" t="s">
        <v>105</v>
      </c>
      <c r="K27" s="17" t="s">
        <v>106</v>
      </c>
      <c r="L27" s="18">
        <v>356600189</v>
      </c>
      <c r="M27" s="18"/>
      <c r="N27" s="15" t="s">
        <v>107</v>
      </c>
      <c r="O27" s="19">
        <v>42000</v>
      </c>
      <c r="P27" s="19">
        <v>2240</v>
      </c>
      <c r="Q27" s="20" t="s">
        <v>77</v>
      </c>
      <c r="R27" s="21">
        <v>45685</v>
      </c>
      <c r="S27" s="19">
        <v>31015</v>
      </c>
      <c r="T27" s="19">
        <v>6720</v>
      </c>
      <c r="U27" s="19"/>
      <c r="V27" s="24">
        <v>24295</v>
      </c>
      <c r="W27" s="24">
        <f t="shared" ref="W27:W28" si="4">V27</f>
        <v>24295</v>
      </c>
      <c r="X27" s="24" t="s">
        <v>208</v>
      </c>
      <c r="Y27" s="24">
        <v>27391.79</v>
      </c>
      <c r="Z27" s="24">
        <f>W27-Y27</f>
        <v>-3096.7900000000009</v>
      </c>
      <c r="AA27" s="8" t="s">
        <v>46</v>
      </c>
      <c r="AB27" s="22" t="s">
        <v>108</v>
      </c>
    </row>
    <row r="28" spans="1:28" x14ac:dyDescent="0.3">
      <c r="A28" s="7">
        <v>24</v>
      </c>
      <c r="B28" s="12" t="s">
        <v>28</v>
      </c>
      <c r="C28" s="13" t="s">
        <v>29</v>
      </c>
      <c r="D28" s="14" t="str">
        <f t="shared" si="0"/>
        <v>FN25-26-00630</v>
      </c>
      <c r="E28" s="15">
        <v>45799</v>
      </c>
      <c r="F28" s="8" t="str">
        <f t="shared" si="1"/>
        <v>Sahejad quadri Quadri</v>
      </c>
      <c r="G28" s="16" t="str">
        <f t="shared" si="2"/>
        <v>SF0071195</v>
      </c>
      <c r="H28" s="16" t="str">
        <f t="shared" si="3"/>
        <v>Loan Officer</v>
      </c>
      <c r="I28" s="17" t="s">
        <v>56</v>
      </c>
      <c r="J28" s="17" t="s">
        <v>109</v>
      </c>
      <c r="K28" s="17" t="s">
        <v>110</v>
      </c>
      <c r="L28" s="18">
        <v>353688949</v>
      </c>
      <c r="M28" s="18"/>
      <c r="N28" s="15" t="s">
        <v>111</v>
      </c>
      <c r="O28" s="19">
        <v>42000</v>
      </c>
      <c r="P28" s="19">
        <v>2240</v>
      </c>
      <c r="Q28" s="20" t="s">
        <v>38</v>
      </c>
      <c r="R28" s="21">
        <v>45776</v>
      </c>
      <c r="S28" s="19">
        <v>10000</v>
      </c>
      <c r="T28" s="19"/>
      <c r="U28" s="19"/>
      <c r="V28" s="24">
        <v>10000</v>
      </c>
      <c r="W28" s="24">
        <f t="shared" si="4"/>
        <v>10000</v>
      </c>
      <c r="X28" s="24" t="s">
        <v>209</v>
      </c>
      <c r="Y28" s="24"/>
      <c r="Z28" s="24"/>
      <c r="AA28" s="8" t="s">
        <v>39</v>
      </c>
      <c r="AB28" s="22" t="s">
        <v>112</v>
      </c>
    </row>
    <row r="29" spans="1:28" x14ac:dyDescent="0.3">
      <c r="A29" s="7">
        <v>25</v>
      </c>
      <c r="B29" s="12" t="s">
        <v>28</v>
      </c>
      <c r="C29" s="13" t="s">
        <v>29</v>
      </c>
      <c r="D29" s="14" t="str">
        <f t="shared" si="0"/>
        <v>FN25-26-00630</v>
      </c>
      <c r="E29" s="15">
        <v>45798</v>
      </c>
      <c r="F29" s="8" t="str">
        <f t="shared" si="1"/>
        <v>Sahejad quadri Quadri</v>
      </c>
      <c r="G29" s="16" t="str">
        <f t="shared" si="2"/>
        <v>SF0071195</v>
      </c>
      <c r="H29" s="16" t="str">
        <f t="shared" si="3"/>
        <v>Loan Officer</v>
      </c>
      <c r="I29" s="17" t="s">
        <v>50</v>
      </c>
      <c r="J29" s="17" t="s">
        <v>113</v>
      </c>
      <c r="K29" s="17" t="s">
        <v>114</v>
      </c>
      <c r="L29" s="18">
        <v>357278229</v>
      </c>
      <c r="M29" s="18"/>
      <c r="N29" s="15" t="s">
        <v>115</v>
      </c>
      <c r="O29" s="19">
        <v>57000</v>
      </c>
      <c r="P29" s="19">
        <v>3040</v>
      </c>
      <c r="Q29" s="20" t="s">
        <v>45</v>
      </c>
      <c r="R29" s="21">
        <v>45572</v>
      </c>
      <c r="S29" s="19">
        <v>3040</v>
      </c>
      <c r="T29" s="19"/>
      <c r="U29" s="19"/>
      <c r="V29" s="24">
        <v>3040</v>
      </c>
      <c r="W29" s="24">
        <f>SUM(V29:V31)</f>
        <v>33366</v>
      </c>
      <c r="X29" s="24" t="s">
        <v>208</v>
      </c>
      <c r="Y29" s="24">
        <v>39105.01</v>
      </c>
      <c r="Z29" s="24">
        <f>W29-Y29</f>
        <v>-5739.010000000002</v>
      </c>
      <c r="AA29" s="8" t="s">
        <v>46</v>
      </c>
      <c r="AB29" s="22" t="s">
        <v>116</v>
      </c>
    </row>
    <row r="30" spans="1:28" x14ac:dyDescent="0.3">
      <c r="A30" s="7">
        <v>26</v>
      </c>
      <c r="B30" s="12" t="s">
        <v>28</v>
      </c>
      <c r="C30" s="13" t="s">
        <v>29</v>
      </c>
      <c r="D30" s="14" t="str">
        <f t="shared" si="0"/>
        <v>FN25-26-00630</v>
      </c>
      <c r="E30" s="15">
        <v>45798</v>
      </c>
      <c r="F30" s="8" t="str">
        <f t="shared" si="1"/>
        <v>Sahejad quadri Quadri</v>
      </c>
      <c r="G30" s="16" t="str">
        <f t="shared" si="2"/>
        <v>SF0071195</v>
      </c>
      <c r="H30" s="16" t="str">
        <f t="shared" si="3"/>
        <v>Loan Officer</v>
      </c>
      <c r="I30" s="17" t="s">
        <v>50</v>
      </c>
      <c r="J30" s="17" t="s">
        <v>113</v>
      </c>
      <c r="K30" s="17" t="s">
        <v>114</v>
      </c>
      <c r="L30" s="18">
        <v>357278229</v>
      </c>
      <c r="M30" s="18"/>
      <c r="N30" s="15" t="s">
        <v>115</v>
      </c>
      <c r="O30" s="19">
        <v>57000</v>
      </c>
      <c r="P30" s="19">
        <v>3040</v>
      </c>
      <c r="Q30" s="20" t="s">
        <v>45</v>
      </c>
      <c r="R30" s="21">
        <v>45603</v>
      </c>
      <c r="S30" s="19">
        <v>3040</v>
      </c>
      <c r="T30" s="19"/>
      <c r="U30" s="19"/>
      <c r="V30" s="24">
        <v>3040</v>
      </c>
      <c r="W30" s="24">
        <v>0</v>
      </c>
      <c r="X30" s="24">
        <v>0</v>
      </c>
      <c r="Y30" s="24"/>
      <c r="Z30" s="24"/>
      <c r="AA30" s="8" t="s">
        <v>46</v>
      </c>
      <c r="AB30" s="22" t="s">
        <v>117</v>
      </c>
    </row>
    <row r="31" spans="1:28" x14ac:dyDescent="0.3">
      <c r="A31" s="7">
        <v>27</v>
      </c>
      <c r="B31" s="12" t="s">
        <v>28</v>
      </c>
      <c r="C31" s="13" t="s">
        <v>29</v>
      </c>
      <c r="D31" s="14" t="str">
        <f t="shared" si="0"/>
        <v>FN25-26-00630</v>
      </c>
      <c r="E31" s="15">
        <v>45798</v>
      </c>
      <c r="F31" s="8" t="str">
        <f t="shared" si="1"/>
        <v>Sahejad quadri Quadri</v>
      </c>
      <c r="G31" s="16" t="str">
        <f t="shared" si="2"/>
        <v>SF0071195</v>
      </c>
      <c r="H31" s="16" t="str">
        <f t="shared" si="3"/>
        <v>Loan Officer</v>
      </c>
      <c r="I31" s="17" t="s">
        <v>50</v>
      </c>
      <c r="J31" s="17" t="s">
        <v>113</v>
      </c>
      <c r="K31" s="17" t="s">
        <v>114</v>
      </c>
      <c r="L31" s="18">
        <v>357278229</v>
      </c>
      <c r="M31" s="18"/>
      <c r="N31" s="15" t="s">
        <v>115</v>
      </c>
      <c r="O31" s="19">
        <v>57000</v>
      </c>
      <c r="P31" s="19">
        <v>3040</v>
      </c>
      <c r="Q31" s="20" t="s">
        <v>77</v>
      </c>
      <c r="R31" s="21">
        <v>45754</v>
      </c>
      <c r="S31" s="19">
        <v>39446</v>
      </c>
      <c r="T31" s="19">
        <v>12160</v>
      </c>
      <c r="U31" s="19"/>
      <c r="V31" s="24">
        <v>27286</v>
      </c>
      <c r="W31" s="24">
        <v>0</v>
      </c>
      <c r="X31" s="24">
        <v>0</v>
      </c>
      <c r="Y31" s="24"/>
      <c r="Z31" s="24"/>
      <c r="AA31" s="8" t="s">
        <v>46</v>
      </c>
      <c r="AB31" s="22" t="s">
        <v>118</v>
      </c>
    </row>
    <row r="32" spans="1:28" x14ac:dyDescent="0.3">
      <c r="A32" s="7">
        <v>28</v>
      </c>
      <c r="B32" s="12" t="s">
        <v>28</v>
      </c>
      <c r="C32" s="13" t="s">
        <v>29</v>
      </c>
      <c r="D32" s="14" t="str">
        <f t="shared" si="0"/>
        <v>FN25-26-00630</v>
      </c>
      <c r="E32" s="15">
        <v>45804</v>
      </c>
      <c r="F32" s="8" t="str">
        <f t="shared" si="1"/>
        <v>Sahejad quadri Quadri</v>
      </c>
      <c r="G32" s="16" t="str">
        <f t="shared" si="2"/>
        <v>SF0071195</v>
      </c>
      <c r="H32" s="16" t="str">
        <f t="shared" si="3"/>
        <v>Loan Officer</v>
      </c>
      <c r="I32" s="17" t="s">
        <v>119</v>
      </c>
      <c r="J32" s="17" t="s">
        <v>120</v>
      </c>
      <c r="K32" s="17" t="s">
        <v>121</v>
      </c>
      <c r="L32" s="18">
        <v>357278231</v>
      </c>
      <c r="M32" s="18"/>
      <c r="N32" s="15" t="s">
        <v>122</v>
      </c>
      <c r="O32" s="19">
        <v>29000</v>
      </c>
      <c r="P32" s="19">
        <v>1950</v>
      </c>
      <c r="Q32" s="20" t="s">
        <v>77</v>
      </c>
      <c r="R32" s="21">
        <v>45732</v>
      </c>
      <c r="S32" s="19">
        <v>28020</v>
      </c>
      <c r="T32" s="19"/>
      <c r="U32" s="19"/>
      <c r="V32" s="24">
        <v>28020</v>
      </c>
      <c r="W32" s="24">
        <f>V32</f>
        <v>28020</v>
      </c>
      <c r="X32" s="24" t="s">
        <v>208</v>
      </c>
      <c r="Y32" s="24">
        <v>28685.88</v>
      </c>
      <c r="Z32" s="24">
        <f>W32-Y32</f>
        <v>-665.88000000000102</v>
      </c>
      <c r="AA32" s="8" t="s">
        <v>46</v>
      </c>
      <c r="AB32" s="22" t="s">
        <v>123</v>
      </c>
    </row>
    <row r="33" spans="1:28" x14ac:dyDescent="0.3">
      <c r="A33" s="7">
        <v>29</v>
      </c>
      <c r="B33" s="12" t="s">
        <v>28</v>
      </c>
      <c r="C33" s="13" t="s">
        <v>29</v>
      </c>
      <c r="D33" s="14" t="str">
        <f t="shared" si="0"/>
        <v>FN25-26-00630</v>
      </c>
      <c r="E33" s="15">
        <v>45807</v>
      </c>
      <c r="F33" s="8" t="str">
        <f t="shared" si="1"/>
        <v>Sahejad quadri Quadri</v>
      </c>
      <c r="G33" s="16" t="str">
        <f t="shared" si="2"/>
        <v>SF0071195</v>
      </c>
      <c r="H33" s="16" t="str">
        <f t="shared" si="3"/>
        <v>Loan Officer</v>
      </c>
      <c r="I33" s="17" t="s">
        <v>124</v>
      </c>
      <c r="J33" s="17" t="s">
        <v>125</v>
      </c>
      <c r="K33" s="17" t="s">
        <v>126</v>
      </c>
      <c r="L33" s="18">
        <v>357853203</v>
      </c>
      <c r="M33" s="18"/>
      <c r="N33" s="15" t="s">
        <v>127</v>
      </c>
      <c r="O33" s="19">
        <v>65000</v>
      </c>
      <c r="P33" s="19">
        <v>3470</v>
      </c>
      <c r="Q33" s="20" t="s">
        <v>45</v>
      </c>
      <c r="R33" s="21">
        <v>45781</v>
      </c>
      <c r="S33" s="19">
        <v>1800</v>
      </c>
      <c r="T33" s="19"/>
      <c r="U33" s="19"/>
      <c r="V33" s="24">
        <v>1800</v>
      </c>
      <c r="W33" s="24">
        <f t="shared" ref="W33:W36" si="5">V33</f>
        <v>1800</v>
      </c>
      <c r="X33" s="24" t="s">
        <v>209</v>
      </c>
      <c r="Y33" s="24"/>
      <c r="Z33" s="24"/>
      <c r="AA33" s="8" t="s">
        <v>46</v>
      </c>
      <c r="AB33" s="22" t="s">
        <v>128</v>
      </c>
    </row>
    <row r="34" spans="1:28" x14ac:dyDescent="0.3">
      <c r="A34" s="7">
        <v>30</v>
      </c>
      <c r="B34" s="12" t="s">
        <v>28</v>
      </c>
      <c r="C34" s="13" t="s">
        <v>29</v>
      </c>
      <c r="D34" s="14" t="str">
        <f t="shared" si="0"/>
        <v>FN25-26-00630</v>
      </c>
      <c r="E34" s="15">
        <v>45803</v>
      </c>
      <c r="F34" s="8" t="str">
        <f t="shared" si="1"/>
        <v>Sahejad quadri Quadri</v>
      </c>
      <c r="G34" s="16" t="str">
        <f t="shared" si="2"/>
        <v>SF0071195</v>
      </c>
      <c r="H34" s="16" t="str">
        <f t="shared" si="3"/>
        <v>Loan Officer</v>
      </c>
      <c r="I34" s="17" t="s">
        <v>92</v>
      </c>
      <c r="J34" s="17" t="s">
        <v>129</v>
      </c>
      <c r="K34" s="17" t="s">
        <v>130</v>
      </c>
      <c r="L34" s="18">
        <v>353627473</v>
      </c>
      <c r="M34" s="18"/>
      <c r="N34" s="15" t="s">
        <v>131</v>
      </c>
      <c r="O34" s="19">
        <v>42000</v>
      </c>
      <c r="P34" s="19">
        <v>2240</v>
      </c>
      <c r="Q34" s="20" t="s">
        <v>77</v>
      </c>
      <c r="R34" s="21">
        <v>45763</v>
      </c>
      <c r="S34" s="19">
        <v>15135</v>
      </c>
      <c r="T34" s="19">
        <v>2240</v>
      </c>
      <c r="U34" s="19"/>
      <c r="V34" s="24">
        <v>12895</v>
      </c>
      <c r="W34" s="24">
        <f t="shared" si="5"/>
        <v>12895</v>
      </c>
      <c r="X34" s="24" t="s">
        <v>210</v>
      </c>
      <c r="Y34" s="24">
        <v>13344.51</v>
      </c>
      <c r="Z34" s="24">
        <f>W34-Y34</f>
        <v>-449.51000000000022</v>
      </c>
      <c r="AA34" s="8" t="s">
        <v>46</v>
      </c>
      <c r="AB34" s="22" t="s">
        <v>132</v>
      </c>
    </row>
    <row r="35" spans="1:28" x14ac:dyDescent="0.3">
      <c r="A35" s="7">
        <v>31</v>
      </c>
      <c r="B35" s="12" t="s">
        <v>28</v>
      </c>
      <c r="C35" s="13" t="s">
        <v>29</v>
      </c>
      <c r="D35" s="14" t="str">
        <f t="shared" si="0"/>
        <v>FN25-26-00630</v>
      </c>
      <c r="E35" s="15">
        <v>45799</v>
      </c>
      <c r="F35" s="8" t="str">
        <f t="shared" si="1"/>
        <v>Sahejad quadri Quadri</v>
      </c>
      <c r="G35" s="16" t="str">
        <f t="shared" si="2"/>
        <v>SF0071195</v>
      </c>
      <c r="H35" s="16" t="str">
        <f t="shared" si="3"/>
        <v>Loan Officer</v>
      </c>
      <c r="I35" s="17" t="s">
        <v>92</v>
      </c>
      <c r="J35" s="17" t="s">
        <v>133</v>
      </c>
      <c r="K35" s="17" t="s">
        <v>134</v>
      </c>
      <c r="L35" s="18">
        <v>354186438</v>
      </c>
      <c r="M35" s="18"/>
      <c r="N35" s="15" t="s">
        <v>135</v>
      </c>
      <c r="O35" s="19">
        <v>73000</v>
      </c>
      <c r="P35" s="19">
        <v>3900</v>
      </c>
      <c r="Q35" s="20" t="s">
        <v>45</v>
      </c>
      <c r="R35" s="21">
        <v>45735</v>
      </c>
      <c r="S35" s="19">
        <v>3900</v>
      </c>
      <c r="T35" s="19"/>
      <c r="U35" s="19"/>
      <c r="V35" s="24">
        <v>3900</v>
      </c>
      <c r="W35" s="24">
        <f t="shared" si="5"/>
        <v>3900</v>
      </c>
      <c r="X35" s="24" t="s">
        <v>209</v>
      </c>
      <c r="Y35" s="24"/>
      <c r="Z35" s="24"/>
      <c r="AA35" s="8" t="s">
        <v>39</v>
      </c>
      <c r="AB35" s="22" t="s">
        <v>136</v>
      </c>
    </row>
    <row r="36" spans="1:28" x14ac:dyDescent="0.3">
      <c r="A36" s="7">
        <v>32</v>
      </c>
      <c r="B36" s="12" t="s">
        <v>28</v>
      </c>
      <c r="C36" s="13" t="s">
        <v>29</v>
      </c>
      <c r="D36" s="14" t="str">
        <f t="shared" si="0"/>
        <v>FN25-26-00630</v>
      </c>
      <c r="E36" s="15">
        <v>45803</v>
      </c>
      <c r="F36" s="8" t="str">
        <f t="shared" si="1"/>
        <v>Sahejad quadri Quadri</v>
      </c>
      <c r="G36" s="16" t="str">
        <f t="shared" si="2"/>
        <v>SF0071195</v>
      </c>
      <c r="H36" s="16" t="str">
        <f t="shared" si="3"/>
        <v>Loan Officer</v>
      </c>
      <c r="I36" s="17" t="s">
        <v>92</v>
      </c>
      <c r="J36" s="17" t="s">
        <v>137</v>
      </c>
      <c r="K36" s="17" t="s">
        <v>138</v>
      </c>
      <c r="L36" s="18">
        <v>354912271</v>
      </c>
      <c r="M36" s="18"/>
      <c r="N36" s="15" t="s">
        <v>139</v>
      </c>
      <c r="O36" s="19">
        <v>52000</v>
      </c>
      <c r="P36" s="19">
        <v>2780</v>
      </c>
      <c r="Q36" s="20" t="s">
        <v>77</v>
      </c>
      <c r="R36" s="21">
        <v>45734</v>
      </c>
      <c r="S36" s="19">
        <v>28875</v>
      </c>
      <c r="T36" s="19">
        <v>2780</v>
      </c>
      <c r="U36" s="19"/>
      <c r="V36" s="24">
        <v>26095</v>
      </c>
      <c r="W36" s="24">
        <f t="shared" si="5"/>
        <v>26095</v>
      </c>
      <c r="X36" s="24" t="s">
        <v>208</v>
      </c>
      <c r="Y36" s="24">
        <v>26948.47</v>
      </c>
      <c r="Z36" s="24">
        <f>W36-Y36</f>
        <v>-853.47000000000116</v>
      </c>
      <c r="AA36" s="8" t="s">
        <v>78</v>
      </c>
      <c r="AB36" s="22" t="s">
        <v>140</v>
      </c>
    </row>
    <row r="37" spans="1:28" x14ac:dyDescent="0.3">
      <c r="A37" s="7">
        <v>33</v>
      </c>
      <c r="B37" s="12" t="s">
        <v>28</v>
      </c>
      <c r="C37" s="13" t="s">
        <v>29</v>
      </c>
      <c r="D37" s="14" t="str">
        <f t="shared" si="0"/>
        <v>FN25-26-00630</v>
      </c>
      <c r="E37" s="15">
        <v>45803</v>
      </c>
      <c r="F37" s="8" t="str">
        <f t="shared" si="1"/>
        <v>Sahejad quadri Quadri</v>
      </c>
      <c r="G37" s="16" t="str">
        <f t="shared" si="2"/>
        <v>SF0071195</v>
      </c>
      <c r="H37" s="16" t="str">
        <f t="shared" si="3"/>
        <v>Loan Officer</v>
      </c>
      <c r="I37" s="17" t="s">
        <v>141</v>
      </c>
      <c r="J37" s="17" t="s">
        <v>142</v>
      </c>
      <c r="K37" s="17" t="s">
        <v>143</v>
      </c>
      <c r="L37" s="18">
        <v>355868108</v>
      </c>
      <c r="M37" s="18"/>
      <c r="N37" s="15" t="s">
        <v>144</v>
      </c>
      <c r="O37" s="19">
        <v>52000</v>
      </c>
      <c r="P37" s="19">
        <v>2780</v>
      </c>
      <c r="Q37" s="20" t="s">
        <v>45</v>
      </c>
      <c r="R37" s="21">
        <v>45510</v>
      </c>
      <c r="S37" s="19">
        <v>2780</v>
      </c>
      <c r="T37" s="19"/>
      <c r="U37" s="19"/>
      <c r="V37" s="24">
        <v>2780</v>
      </c>
      <c r="W37" s="24">
        <f>SUM(V37:V38)</f>
        <v>5560</v>
      </c>
      <c r="X37" s="24" t="s">
        <v>209</v>
      </c>
      <c r="Y37" s="24"/>
      <c r="Z37" s="24"/>
      <c r="AA37" s="8" t="s">
        <v>46</v>
      </c>
      <c r="AB37" s="22" t="s">
        <v>145</v>
      </c>
    </row>
    <row r="38" spans="1:28" x14ac:dyDescent="0.3">
      <c r="A38" s="7">
        <v>34</v>
      </c>
      <c r="B38" s="12" t="s">
        <v>28</v>
      </c>
      <c r="C38" s="13" t="s">
        <v>29</v>
      </c>
      <c r="D38" s="14" t="str">
        <f t="shared" si="0"/>
        <v>FN25-26-00630</v>
      </c>
      <c r="E38" s="15">
        <v>45803</v>
      </c>
      <c r="F38" s="8" t="str">
        <f t="shared" si="1"/>
        <v>Sahejad quadri Quadri</v>
      </c>
      <c r="G38" s="16" t="str">
        <f t="shared" si="2"/>
        <v>SF0071195</v>
      </c>
      <c r="H38" s="16" t="str">
        <f t="shared" si="3"/>
        <v>Loan Officer</v>
      </c>
      <c r="I38" s="17" t="s">
        <v>141</v>
      </c>
      <c r="J38" s="17" t="s">
        <v>142</v>
      </c>
      <c r="K38" s="17" t="s">
        <v>143</v>
      </c>
      <c r="L38" s="18">
        <v>355868108</v>
      </c>
      <c r="M38" s="18"/>
      <c r="N38" s="15" t="s">
        <v>144</v>
      </c>
      <c r="O38" s="19">
        <v>52000</v>
      </c>
      <c r="P38" s="19">
        <v>2780</v>
      </c>
      <c r="Q38" s="20" t="s">
        <v>45</v>
      </c>
      <c r="R38" s="21">
        <v>45541</v>
      </c>
      <c r="S38" s="19">
        <v>2780</v>
      </c>
      <c r="T38" s="19"/>
      <c r="U38" s="19"/>
      <c r="V38" s="24">
        <v>2780</v>
      </c>
      <c r="W38" s="24">
        <v>0</v>
      </c>
      <c r="X38" s="24">
        <v>0</v>
      </c>
      <c r="Y38" s="24"/>
      <c r="Z38" s="24"/>
      <c r="AA38" s="8" t="s">
        <v>46</v>
      </c>
      <c r="AB38" s="22" t="s">
        <v>146</v>
      </c>
    </row>
    <row r="39" spans="1:28" x14ac:dyDescent="0.3">
      <c r="A39" s="7">
        <v>35</v>
      </c>
      <c r="B39" s="12" t="s">
        <v>28</v>
      </c>
      <c r="C39" s="13" t="s">
        <v>29</v>
      </c>
      <c r="D39" s="14" t="str">
        <f t="shared" si="0"/>
        <v>FN25-26-00630</v>
      </c>
      <c r="E39" s="15">
        <v>45807</v>
      </c>
      <c r="F39" s="8" t="str">
        <f t="shared" si="1"/>
        <v>Sahejad quadri Quadri</v>
      </c>
      <c r="G39" s="16" t="str">
        <f t="shared" si="2"/>
        <v>SF0071195</v>
      </c>
      <c r="H39" s="16" t="str">
        <f t="shared" si="3"/>
        <v>Loan Officer</v>
      </c>
      <c r="I39" s="17" t="s">
        <v>147</v>
      </c>
      <c r="J39" s="17" t="s">
        <v>148</v>
      </c>
      <c r="K39" s="17" t="s">
        <v>149</v>
      </c>
      <c r="L39" s="18">
        <v>356904031</v>
      </c>
      <c r="M39" s="18"/>
      <c r="N39" s="15" t="s">
        <v>150</v>
      </c>
      <c r="O39" s="19">
        <v>72000</v>
      </c>
      <c r="P39" s="19">
        <v>3840</v>
      </c>
      <c r="Q39" s="20" t="s">
        <v>45</v>
      </c>
      <c r="R39" s="21">
        <v>45781</v>
      </c>
      <c r="S39" s="19">
        <v>3840</v>
      </c>
      <c r="T39" s="19"/>
      <c r="U39" s="19"/>
      <c r="V39" s="24">
        <v>3840</v>
      </c>
      <c r="W39" s="24">
        <f>V39</f>
        <v>3840</v>
      </c>
      <c r="X39" s="24" t="s">
        <v>209</v>
      </c>
      <c r="Y39" s="24"/>
      <c r="Z39" s="24"/>
      <c r="AA39" s="8" t="s">
        <v>46</v>
      </c>
      <c r="AB39" s="22" t="s">
        <v>151</v>
      </c>
    </row>
    <row r="40" spans="1:28" x14ac:dyDescent="0.3">
      <c r="A40" s="7">
        <v>36</v>
      </c>
      <c r="B40" s="12" t="s">
        <v>28</v>
      </c>
      <c r="C40" s="13" t="s">
        <v>29</v>
      </c>
      <c r="D40" s="14" t="str">
        <f t="shared" si="0"/>
        <v>FN25-26-00630</v>
      </c>
      <c r="E40" s="15">
        <v>45803</v>
      </c>
      <c r="F40" s="8" t="str">
        <f t="shared" si="1"/>
        <v>Sahejad quadri Quadri</v>
      </c>
      <c r="G40" s="16" t="str">
        <f t="shared" si="2"/>
        <v>SF0071195</v>
      </c>
      <c r="H40" s="16" t="str">
        <f t="shared" si="3"/>
        <v>Loan Officer</v>
      </c>
      <c r="I40" s="17" t="s">
        <v>152</v>
      </c>
      <c r="J40" s="17" t="s">
        <v>153</v>
      </c>
      <c r="K40" s="17" t="s">
        <v>154</v>
      </c>
      <c r="L40" s="18">
        <v>357196837</v>
      </c>
      <c r="M40" s="18"/>
      <c r="N40" s="15" t="s">
        <v>155</v>
      </c>
      <c r="O40" s="19">
        <v>72000</v>
      </c>
      <c r="P40" s="19">
        <v>3840</v>
      </c>
      <c r="Q40" s="20" t="s">
        <v>45</v>
      </c>
      <c r="R40" s="21">
        <v>45572</v>
      </c>
      <c r="S40" s="19">
        <v>3840</v>
      </c>
      <c r="T40" s="19"/>
      <c r="U40" s="19"/>
      <c r="V40" s="24">
        <v>3840</v>
      </c>
      <c r="W40" s="24">
        <f>V40+V41</f>
        <v>7680</v>
      </c>
      <c r="X40" s="24" t="s">
        <v>209</v>
      </c>
      <c r="Y40" s="24"/>
      <c r="Z40" s="24"/>
      <c r="AA40" s="8" t="s">
        <v>46</v>
      </c>
      <c r="AB40" s="22" t="s">
        <v>156</v>
      </c>
    </row>
    <row r="41" spans="1:28" x14ac:dyDescent="0.3">
      <c r="A41" s="7">
        <v>37</v>
      </c>
      <c r="B41" s="12" t="s">
        <v>28</v>
      </c>
      <c r="C41" s="13" t="s">
        <v>29</v>
      </c>
      <c r="D41" s="14" t="str">
        <f t="shared" si="0"/>
        <v>FN25-26-00630</v>
      </c>
      <c r="E41" s="15">
        <v>45803</v>
      </c>
      <c r="F41" s="8" t="str">
        <f t="shared" si="1"/>
        <v>Sahejad quadri Quadri</v>
      </c>
      <c r="G41" s="16" t="str">
        <f t="shared" si="2"/>
        <v>SF0071195</v>
      </c>
      <c r="H41" s="16" t="str">
        <f t="shared" si="3"/>
        <v>Loan Officer</v>
      </c>
      <c r="I41" s="17" t="s">
        <v>152</v>
      </c>
      <c r="J41" s="17" t="s">
        <v>153</v>
      </c>
      <c r="K41" s="17" t="s">
        <v>154</v>
      </c>
      <c r="L41" s="18">
        <v>357196837</v>
      </c>
      <c r="M41" s="18"/>
      <c r="N41" s="15" t="s">
        <v>155</v>
      </c>
      <c r="O41" s="19">
        <v>72000</v>
      </c>
      <c r="P41" s="19">
        <v>3840</v>
      </c>
      <c r="Q41" s="20" t="s">
        <v>45</v>
      </c>
      <c r="R41" s="21">
        <v>45603</v>
      </c>
      <c r="S41" s="19">
        <v>3840</v>
      </c>
      <c r="T41" s="19"/>
      <c r="U41" s="19"/>
      <c r="V41" s="24">
        <v>3840</v>
      </c>
      <c r="W41" s="24">
        <v>0</v>
      </c>
      <c r="X41" s="24">
        <v>0</v>
      </c>
      <c r="Y41" s="24"/>
      <c r="Z41" s="24"/>
      <c r="AA41" s="8" t="s">
        <v>46</v>
      </c>
      <c r="AB41" s="22" t="s">
        <v>157</v>
      </c>
    </row>
    <row r="42" spans="1:28" x14ac:dyDescent="0.3">
      <c r="A42" s="7">
        <v>38</v>
      </c>
      <c r="B42" s="12" t="s">
        <v>28</v>
      </c>
      <c r="C42" s="13" t="s">
        <v>29</v>
      </c>
      <c r="D42" s="14" t="str">
        <f t="shared" si="0"/>
        <v>FN25-26-00630</v>
      </c>
      <c r="E42" s="15">
        <v>45803</v>
      </c>
      <c r="F42" s="8" t="str">
        <f t="shared" si="1"/>
        <v>Sahejad quadri Quadri</v>
      </c>
      <c r="G42" s="16" t="str">
        <f t="shared" si="2"/>
        <v>SF0071195</v>
      </c>
      <c r="H42" s="16" t="str">
        <f t="shared" si="3"/>
        <v>Loan Officer</v>
      </c>
      <c r="I42" s="17" t="s">
        <v>158</v>
      </c>
      <c r="J42" s="17" t="s">
        <v>159</v>
      </c>
      <c r="K42" s="17" t="s">
        <v>160</v>
      </c>
      <c r="L42" s="18">
        <v>358035416</v>
      </c>
      <c r="M42" s="18"/>
      <c r="N42" s="15" t="s">
        <v>161</v>
      </c>
      <c r="O42" s="19">
        <v>42000</v>
      </c>
      <c r="P42" s="19">
        <v>2240</v>
      </c>
      <c r="Q42" s="20" t="s">
        <v>162</v>
      </c>
      <c r="R42" s="21">
        <v>45553</v>
      </c>
      <c r="S42" s="19">
        <v>42030</v>
      </c>
      <c r="T42" s="19">
        <v>17920</v>
      </c>
      <c r="U42" s="19"/>
      <c r="V42" s="24">
        <v>24110</v>
      </c>
      <c r="W42" s="24">
        <f>V42</f>
        <v>24110</v>
      </c>
      <c r="X42" s="24" t="s">
        <v>208</v>
      </c>
      <c r="Y42" s="24">
        <v>31883.77</v>
      </c>
      <c r="Z42" s="24">
        <f>W42-Y42</f>
        <v>-7773.77</v>
      </c>
      <c r="AA42" s="8" t="s">
        <v>39</v>
      </c>
      <c r="AB42" s="22" t="s">
        <v>163</v>
      </c>
    </row>
    <row r="43" spans="1:28" x14ac:dyDescent="0.3">
      <c r="A43" s="7">
        <v>39</v>
      </c>
      <c r="B43" s="12" t="s">
        <v>28</v>
      </c>
      <c r="C43" s="13" t="s">
        <v>29</v>
      </c>
      <c r="D43" s="14" t="str">
        <f t="shared" si="0"/>
        <v>FN25-26-00630</v>
      </c>
      <c r="E43" s="15">
        <v>45803</v>
      </c>
      <c r="F43" s="8" t="str">
        <f t="shared" si="1"/>
        <v>Sahejad quadri Quadri</v>
      </c>
      <c r="G43" s="16" t="str">
        <f t="shared" si="2"/>
        <v>SF0071195</v>
      </c>
      <c r="H43" s="16" t="str">
        <f t="shared" si="3"/>
        <v>Loan Officer</v>
      </c>
      <c r="I43" s="17" t="s">
        <v>92</v>
      </c>
      <c r="J43" s="17" t="s">
        <v>164</v>
      </c>
      <c r="K43" s="17" t="s">
        <v>165</v>
      </c>
      <c r="L43" s="18">
        <v>359017800</v>
      </c>
      <c r="M43" s="18"/>
      <c r="N43" s="15" t="s">
        <v>166</v>
      </c>
      <c r="O43" s="19">
        <v>80000</v>
      </c>
      <c r="P43" s="19">
        <v>4220</v>
      </c>
      <c r="Q43" s="20" t="s">
        <v>45</v>
      </c>
      <c r="R43" s="21">
        <v>45757</v>
      </c>
      <c r="S43" s="19">
        <v>4220</v>
      </c>
      <c r="T43" s="19"/>
      <c r="U43" s="19"/>
      <c r="V43" s="24">
        <v>4220</v>
      </c>
      <c r="W43" s="24">
        <f>V43+V44</f>
        <v>8440</v>
      </c>
      <c r="X43" s="24" t="s">
        <v>209</v>
      </c>
      <c r="Y43" s="24"/>
      <c r="Z43" s="24"/>
      <c r="AA43" s="8" t="s">
        <v>46</v>
      </c>
      <c r="AB43" s="22" t="s">
        <v>167</v>
      </c>
    </row>
    <row r="44" spans="1:28" x14ac:dyDescent="0.3">
      <c r="A44" s="7">
        <v>40</v>
      </c>
      <c r="B44" s="12" t="s">
        <v>28</v>
      </c>
      <c r="C44" s="13" t="s">
        <v>29</v>
      </c>
      <c r="D44" s="14" t="str">
        <f t="shared" si="0"/>
        <v>FN25-26-00630</v>
      </c>
      <c r="E44" s="15">
        <v>45803</v>
      </c>
      <c r="F44" s="8" t="str">
        <f t="shared" si="1"/>
        <v>Sahejad quadri Quadri</v>
      </c>
      <c r="G44" s="16" t="str">
        <f t="shared" si="2"/>
        <v>SF0071195</v>
      </c>
      <c r="H44" s="16" t="str">
        <f t="shared" si="3"/>
        <v>Loan Officer</v>
      </c>
      <c r="I44" s="17" t="s">
        <v>92</v>
      </c>
      <c r="J44" s="17" t="s">
        <v>164</v>
      </c>
      <c r="K44" s="17" t="s">
        <v>165</v>
      </c>
      <c r="L44" s="18">
        <v>359017800</v>
      </c>
      <c r="M44" s="18"/>
      <c r="N44" s="15" t="s">
        <v>166</v>
      </c>
      <c r="O44" s="19">
        <v>80000</v>
      </c>
      <c r="P44" s="19">
        <v>4220</v>
      </c>
      <c r="Q44" s="20" t="s">
        <v>45</v>
      </c>
      <c r="R44" s="21">
        <v>45787</v>
      </c>
      <c r="S44" s="19">
        <v>4220</v>
      </c>
      <c r="T44" s="19"/>
      <c r="U44" s="19"/>
      <c r="V44" s="24">
        <v>4220</v>
      </c>
      <c r="W44" s="24">
        <v>0</v>
      </c>
      <c r="X44" s="24">
        <v>0</v>
      </c>
      <c r="Y44" s="24"/>
      <c r="Z44" s="24"/>
      <c r="AA44" s="8" t="s">
        <v>46</v>
      </c>
      <c r="AB44" s="22" t="s">
        <v>168</v>
      </c>
    </row>
    <row r="45" spans="1:28" x14ac:dyDescent="0.3">
      <c r="A45" s="7">
        <v>41</v>
      </c>
      <c r="B45" s="12" t="s">
        <v>28</v>
      </c>
      <c r="C45" s="13" t="s">
        <v>29</v>
      </c>
      <c r="D45" s="14" t="str">
        <f t="shared" si="0"/>
        <v>FN25-26-00630</v>
      </c>
      <c r="E45" s="15">
        <v>45807</v>
      </c>
      <c r="F45" s="8" t="str">
        <f t="shared" si="1"/>
        <v>Sahejad quadri Quadri</v>
      </c>
      <c r="G45" s="16" t="str">
        <f t="shared" si="2"/>
        <v>SF0071195</v>
      </c>
      <c r="H45" s="16" t="str">
        <f t="shared" si="3"/>
        <v>Loan Officer</v>
      </c>
      <c r="I45" s="17" t="s">
        <v>97</v>
      </c>
      <c r="J45" s="17" t="s">
        <v>169</v>
      </c>
      <c r="K45" s="17" t="s">
        <v>170</v>
      </c>
      <c r="L45" s="18">
        <v>351386265</v>
      </c>
      <c r="M45" s="18"/>
      <c r="N45" s="15" t="s">
        <v>171</v>
      </c>
      <c r="O45" s="19">
        <v>42000</v>
      </c>
      <c r="P45" s="19">
        <v>2250</v>
      </c>
      <c r="Q45" s="20" t="s">
        <v>45</v>
      </c>
      <c r="R45" s="21">
        <v>45786</v>
      </c>
      <c r="S45" s="19">
        <v>3261</v>
      </c>
      <c r="T45" s="19"/>
      <c r="U45" s="19"/>
      <c r="V45" s="24">
        <v>3261</v>
      </c>
      <c r="W45" s="24">
        <f>V45</f>
        <v>3261</v>
      </c>
      <c r="X45" s="24" t="s">
        <v>209</v>
      </c>
      <c r="Y45" s="24"/>
      <c r="Z45" s="24"/>
      <c r="AA45" s="8" t="s">
        <v>46</v>
      </c>
      <c r="AB45" s="22" t="s">
        <v>172</v>
      </c>
    </row>
    <row r="46" spans="1:28" x14ac:dyDescent="0.3">
      <c r="A46" s="7">
        <v>42</v>
      </c>
      <c r="B46" s="12" t="s">
        <v>28</v>
      </c>
      <c r="C46" s="13" t="s">
        <v>29</v>
      </c>
      <c r="D46" s="14" t="str">
        <f t="shared" si="0"/>
        <v>FN25-26-00630</v>
      </c>
      <c r="E46" s="15">
        <v>45807</v>
      </c>
      <c r="F46" s="8" t="str">
        <f t="shared" si="1"/>
        <v>Sahejad quadri Quadri</v>
      </c>
      <c r="G46" s="16" t="str">
        <f t="shared" si="2"/>
        <v>SF0071195</v>
      </c>
      <c r="H46" s="16" t="str">
        <f t="shared" si="3"/>
        <v>Loan Officer</v>
      </c>
      <c r="I46" s="17" t="s">
        <v>97</v>
      </c>
      <c r="J46" s="17" t="s">
        <v>173</v>
      </c>
      <c r="K46" s="17" t="s">
        <v>174</v>
      </c>
      <c r="L46" s="18">
        <v>351386289</v>
      </c>
      <c r="M46" s="18"/>
      <c r="N46" s="15" t="s">
        <v>171</v>
      </c>
      <c r="O46" s="19">
        <v>42000</v>
      </c>
      <c r="P46" s="19">
        <v>2250</v>
      </c>
      <c r="Q46" s="20" t="s">
        <v>45</v>
      </c>
      <c r="R46" s="21">
        <v>45786</v>
      </c>
      <c r="S46" s="19">
        <v>3261</v>
      </c>
      <c r="T46" s="19"/>
      <c r="U46" s="19"/>
      <c r="V46" s="24">
        <v>3261</v>
      </c>
      <c r="W46" s="24">
        <f t="shared" ref="W46:W54" si="6">V46</f>
        <v>3261</v>
      </c>
      <c r="X46" s="24" t="s">
        <v>209</v>
      </c>
      <c r="Y46" s="24"/>
      <c r="Z46" s="24"/>
      <c r="AA46" s="8" t="s">
        <v>46</v>
      </c>
      <c r="AB46" s="22" t="s">
        <v>175</v>
      </c>
    </row>
    <row r="47" spans="1:28" x14ac:dyDescent="0.3">
      <c r="A47" s="7">
        <v>43</v>
      </c>
      <c r="B47" s="12" t="s">
        <v>28</v>
      </c>
      <c r="C47" s="13" t="s">
        <v>29</v>
      </c>
      <c r="D47" s="14" t="str">
        <f t="shared" si="0"/>
        <v>FN25-26-00630</v>
      </c>
      <c r="E47" s="15">
        <v>45807</v>
      </c>
      <c r="F47" s="8" t="str">
        <f t="shared" si="1"/>
        <v>Sahejad quadri Quadri</v>
      </c>
      <c r="G47" s="16" t="str">
        <f t="shared" si="2"/>
        <v>SF0071195</v>
      </c>
      <c r="H47" s="16" t="str">
        <f t="shared" si="3"/>
        <v>Loan Officer</v>
      </c>
      <c r="I47" s="17" t="s">
        <v>176</v>
      </c>
      <c r="J47" s="17" t="s">
        <v>177</v>
      </c>
      <c r="K47" s="17" t="s">
        <v>178</v>
      </c>
      <c r="L47" s="18">
        <v>353153292</v>
      </c>
      <c r="M47" s="18"/>
      <c r="N47" s="15" t="s">
        <v>179</v>
      </c>
      <c r="O47" s="19">
        <v>52000</v>
      </c>
      <c r="P47" s="19">
        <v>2780</v>
      </c>
      <c r="Q47" s="20" t="s">
        <v>45</v>
      </c>
      <c r="R47" s="21">
        <v>45786</v>
      </c>
      <c r="S47" s="19">
        <v>2780</v>
      </c>
      <c r="T47" s="19"/>
      <c r="U47" s="19"/>
      <c r="V47" s="24">
        <v>2780</v>
      </c>
      <c r="W47" s="24">
        <f t="shared" si="6"/>
        <v>2780</v>
      </c>
      <c r="X47" s="24" t="s">
        <v>209</v>
      </c>
      <c r="Y47" s="24"/>
      <c r="Z47" s="24"/>
      <c r="AA47" s="8" t="s">
        <v>46</v>
      </c>
      <c r="AB47" s="22" t="s">
        <v>180</v>
      </c>
    </row>
    <row r="48" spans="1:28" x14ac:dyDescent="0.3">
      <c r="A48" s="7">
        <v>44</v>
      </c>
      <c r="B48" s="12" t="s">
        <v>28</v>
      </c>
      <c r="C48" s="13" t="s">
        <v>29</v>
      </c>
      <c r="D48" s="14" t="str">
        <f t="shared" si="0"/>
        <v>FN25-26-00630</v>
      </c>
      <c r="E48" s="15">
        <v>45807</v>
      </c>
      <c r="F48" s="8" t="str">
        <f t="shared" si="1"/>
        <v>Sahejad quadri Quadri</v>
      </c>
      <c r="G48" s="16" t="str">
        <f t="shared" si="2"/>
        <v>SF0071195</v>
      </c>
      <c r="H48" s="16" t="str">
        <f t="shared" si="3"/>
        <v>Loan Officer</v>
      </c>
      <c r="I48" s="17" t="s">
        <v>176</v>
      </c>
      <c r="J48" s="17" t="s">
        <v>181</v>
      </c>
      <c r="K48" s="17" t="s">
        <v>182</v>
      </c>
      <c r="L48" s="18">
        <v>354419707</v>
      </c>
      <c r="M48" s="18"/>
      <c r="N48" s="15" t="s">
        <v>183</v>
      </c>
      <c r="O48" s="19">
        <v>59000</v>
      </c>
      <c r="P48" s="19">
        <v>3150</v>
      </c>
      <c r="Q48" s="20" t="s">
        <v>45</v>
      </c>
      <c r="R48" s="21">
        <v>45786</v>
      </c>
      <c r="S48" s="19">
        <v>3150</v>
      </c>
      <c r="T48" s="19"/>
      <c r="U48" s="19"/>
      <c r="V48" s="24">
        <v>3150</v>
      </c>
      <c r="W48" s="24">
        <f t="shared" si="6"/>
        <v>3150</v>
      </c>
      <c r="X48" s="24" t="s">
        <v>209</v>
      </c>
      <c r="Y48" s="24"/>
      <c r="Z48" s="24"/>
      <c r="AA48" s="8" t="s">
        <v>46</v>
      </c>
      <c r="AB48" s="22" t="s">
        <v>184</v>
      </c>
    </row>
    <row r="49" spans="1:28" x14ac:dyDescent="0.3">
      <c r="A49" s="7">
        <v>45</v>
      </c>
      <c r="B49" s="12" t="s">
        <v>28</v>
      </c>
      <c r="C49" s="13" t="s">
        <v>29</v>
      </c>
      <c r="D49" s="14" t="str">
        <f t="shared" si="0"/>
        <v>FN25-26-00630</v>
      </c>
      <c r="E49" s="15">
        <v>45807</v>
      </c>
      <c r="F49" s="8" t="str">
        <f t="shared" si="1"/>
        <v>Sahejad quadri Quadri</v>
      </c>
      <c r="G49" s="16" t="str">
        <f t="shared" si="2"/>
        <v>SF0071195</v>
      </c>
      <c r="H49" s="16" t="str">
        <f t="shared" si="3"/>
        <v>Loan Officer</v>
      </c>
      <c r="I49" s="17" t="s">
        <v>176</v>
      </c>
      <c r="J49" s="17" t="s">
        <v>177</v>
      </c>
      <c r="K49" s="17" t="s">
        <v>178</v>
      </c>
      <c r="L49" s="18">
        <v>355884137</v>
      </c>
      <c r="M49" s="18"/>
      <c r="N49" s="15" t="s">
        <v>185</v>
      </c>
      <c r="O49" s="19">
        <v>30000</v>
      </c>
      <c r="P49" s="19">
        <v>2020</v>
      </c>
      <c r="Q49" s="20" t="s">
        <v>45</v>
      </c>
      <c r="R49" s="21">
        <v>45786</v>
      </c>
      <c r="S49" s="19">
        <v>2020</v>
      </c>
      <c r="T49" s="19"/>
      <c r="U49" s="19"/>
      <c r="V49" s="24">
        <v>2020</v>
      </c>
      <c r="W49" s="24">
        <f t="shared" si="6"/>
        <v>2020</v>
      </c>
      <c r="X49" s="24" t="s">
        <v>209</v>
      </c>
      <c r="Y49" s="24"/>
      <c r="Z49" s="24"/>
      <c r="AA49" s="8" t="s">
        <v>46</v>
      </c>
      <c r="AB49" s="22" t="s">
        <v>186</v>
      </c>
    </row>
    <row r="50" spans="1:28" x14ac:dyDescent="0.3">
      <c r="A50" s="7">
        <v>46</v>
      </c>
      <c r="B50" s="12" t="s">
        <v>28</v>
      </c>
      <c r="C50" s="13" t="s">
        <v>29</v>
      </c>
      <c r="D50" s="14" t="str">
        <f t="shared" si="0"/>
        <v>FN25-26-00630</v>
      </c>
      <c r="E50" s="15">
        <v>45807</v>
      </c>
      <c r="F50" s="8" t="str">
        <f t="shared" si="1"/>
        <v>Sahejad quadri Quadri</v>
      </c>
      <c r="G50" s="16" t="str">
        <f t="shared" si="2"/>
        <v>SF0071195</v>
      </c>
      <c r="H50" s="16" t="str">
        <f t="shared" si="3"/>
        <v>Loan Officer</v>
      </c>
      <c r="I50" s="17" t="s">
        <v>63</v>
      </c>
      <c r="J50" s="17" t="s">
        <v>187</v>
      </c>
      <c r="K50" s="17" t="s">
        <v>188</v>
      </c>
      <c r="L50" s="18">
        <v>357788191</v>
      </c>
      <c r="M50" s="18"/>
      <c r="N50" s="15" t="s">
        <v>189</v>
      </c>
      <c r="O50" s="19">
        <v>65000</v>
      </c>
      <c r="P50" s="19">
        <v>3470</v>
      </c>
      <c r="Q50" s="20" t="s">
        <v>45</v>
      </c>
      <c r="R50" s="21">
        <v>45787</v>
      </c>
      <c r="S50" s="19">
        <v>3470</v>
      </c>
      <c r="T50" s="19"/>
      <c r="U50" s="19"/>
      <c r="V50" s="24">
        <v>3470</v>
      </c>
      <c r="W50" s="24">
        <f t="shared" si="6"/>
        <v>3470</v>
      </c>
      <c r="X50" s="24" t="s">
        <v>209</v>
      </c>
      <c r="Y50" s="24"/>
      <c r="Z50" s="24"/>
      <c r="AA50" s="8" t="s">
        <v>46</v>
      </c>
      <c r="AB50" s="22" t="s">
        <v>190</v>
      </c>
    </row>
    <row r="51" spans="1:28" x14ac:dyDescent="0.3">
      <c r="A51" s="7">
        <v>47</v>
      </c>
      <c r="B51" s="12" t="s">
        <v>28</v>
      </c>
      <c r="C51" s="13" t="s">
        <v>29</v>
      </c>
      <c r="D51" s="14" t="str">
        <f t="shared" si="0"/>
        <v>FN25-26-00630</v>
      </c>
      <c r="E51" s="15">
        <v>45807</v>
      </c>
      <c r="F51" s="8" t="str">
        <f t="shared" si="1"/>
        <v>Sahejad quadri Quadri</v>
      </c>
      <c r="G51" s="16" t="str">
        <f t="shared" si="2"/>
        <v>SF0071195</v>
      </c>
      <c r="H51" s="16" t="str">
        <f t="shared" si="3"/>
        <v>Loan Officer</v>
      </c>
      <c r="I51" s="17" t="s">
        <v>92</v>
      </c>
      <c r="J51" s="17" t="s">
        <v>191</v>
      </c>
      <c r="K51" s="17" t="s">
        <v>192</v>
      </c>
      <c r="L51" s="18">
        <v>357944687</v>
      </c>
      <c r="M51" s="18"/>
      <c r="N51" s="15" t="s">
        <v>193</v>
      </c>
      <c r="O51" s="19">
        <v>80000</v>
      </c>
      <c r="P51" s="19">
        <v>4270</v>
      </c>
      <c r="Q51" s="20" t="s">
        <v>45</v>
      </c>
      <c r="R51" s="21">
        <v>45787</v>
      </c>
      <c r="S51" s="19">
        <v>4270</v>
      </c>
      <c r="T51" s="19"/>
      <c r="U51" s="19"/>
      <c r="V51" s="24">
        <v>4270</v>
      </c>
      <c r="W51" s="24">
        <f t="shared" si="6"/>
        <v>4270</v>
      </c>
      <c r="X51" s="24" t="s">
        <v>209</v>
      </c>
      <c r="Y51" s="24"/>
      <c r="Z51" s="24"/>
      <c r="AA51" s="8" t="s">
        <v>46</v>
      </c>
      <c r="AB51" s="22" t="s">
        <v>194</v>
      </c>
    </row>
    <row r="52" spans="1:28" x14ac:dyDescent="0.3">
      <c r="A52" s="7">
        <v>48</v>
      </c>
      <c r="B52" s="12" t="s">
        <v>28</v>
      </c>
      <c r="C52" s="13" t="s">
        <v>29</v>
      </c>
      <c r="D52" s="14" t="str">
        <f t="shared" si="0"/>
        <v>FN25-26-00630</v>
      </c>
      <c r="E52" s="15">
        <v>45807</v>
      </c>
      <c r="F52" s="8" t="str">
        <f t="shared" si="1"/>
        <v>Sahejad quadri Quadri</v>
      </c>
      <c r="G52" s="16" t="str">
        <f t="shared" si="2"/>
        <v>SF0071195</v>
      </c>
      <c r="H52" s="16" t="str">
        <f t="shared" si="3"/>
        <v>Loan Officer</v>
      </c>
      <c r="I52" s="17" t="s">
        <v>195</v>
      </c>
      <c r="J52" s="17" t="s">
        <v>196</v>
      </c>
      <c r="K52" s="17" t="s">
        <v>197</v>
      </c>
      <c r="L52" s="18">
        <v>356774219</v>
      </c>
      <c r="M52" s="18"/>
      <c r="N52" s="15" t="s">
        <v>198</v>
      </c>
      <c r="O52" s="19">
        <v>42000</v>
      </c>
      <c r="P52" s="19">
        <v>2240</v>
      </c>
      <c r="Q52" s="20" t="s">
        <v>45</v>
      </c>
      <c r="R52" s="21">
        <v>45786</v>
      </c>
      <c r="S52" s="19">
        <v>2240</v>
      </c>
      <c r="T52" s="19"/>
      <c r="U52" s="19"/>
      <c r="V52" s="24">
        <v>2240</v>
      </c>
      <c r="W52" s="24">
        <f t="shared" si="6"/>
        <v>2240</v>
      </c>
      <c r="X52" s="24" t="s">
        <v>209</v>
      </c>
      <c r="Y52" s="24"/>
      <c r="Z52" s="24"/>
      <c r="AA52" s="8" t="s">
        <v>46</v>
      </c>
      <c r="AB52" s="22" t="s">
        <v>199</v>
      </c>
    </row>
    <row r="53" spans="1:28" x14ac:dyDescent="0.3">
      <c r="A53" s="7">
        <v>49</v>
      </c>
      <c r="B53" s="12" t="s">
        <v>28</v>
      </c>
      <c r="C53" s="13" t="s">
        <v>29</v>
      </c>
      <c r="D53" s="14" t="str">
        <f t="shared" si="0"/>
        <v>FN25-26-00630</v>
      </c>
      <c r="E53" s="15">
        <v>45807</v>
      </c>
      <c r="F53" s="8" t="str">
        <f t="shared" si="1"/>
        <v>Sahejad quadri Quadri</v>
      </c>
      <c r="G53" s="16" t="str">
        <f t="shared" si="2"/>
        <v>SF0071195</v>
      </c>
      <c r="H53" s="16" t="str">
        <f t="shared" si="3"/>
        <v>Loan Officer</v>
      </c>
      <c r="I53" s="17" t="s">
        <v>195</v>
      </c>
      <c r="J53" s="17" t="s">
        <v>200</v>
      </c>
      <c r="K53" s="17" t="s">
        <v>201</v>
      </c>
      <c r="L53" s="18">
        <v>356774586</v>
      </c>
      <c r="M53" s="18"/>
      <c r="N53" s="15" t="s">
        <v>198</v>
      </c>
      <c r="O53" s="19">
        <v>42000</v>
      </c>
      <c r="P53" s="19">
        <v>2240</v>
      </c>
      <c r="Q53" s="20" t="s">
        <v>45</v>
      </c>
      <c r="R53" s="21">
        <v>45786</v>
      </c>
      <c r="S53" s="19">
        <v>2240</v>
      </c>
      <c r="T53" s="19"/>
      <c r="U53" s="19"/>
      <c r="V53" s="24">
        <v>2240</v>
      </c>
      <c r="W53" s="24">
        <f t="shared" si="6"/>
        <v>2240</v>
      </c>
      <c r="X53" s="24" t="s">
        <v>209</v>
      </c>
      <c r="Y53" s="24"/>
      <c r="Z53" s="24"/>
      <c r="AA53" s="8" t="s">
        <v>46</v>
      </c>
      <c r="AB53" s="22" t="s">
        <v>199</v>
      </c>
    </row>
    <row r="54" spans="1:28" x14ac:dyDescent="0.3">
      <c r="A54" s="7">
        <v>50</v>
      </c>
      <c r="B54" s="12" t="s">
        <v>28</v>
      </c>
      <c r="C54" s="13" t="s">
        <v>29</v>
      </c>
      <c r="D54" s="14" t="str">
        <f t="shared" si="0"/>
        <v>FN25-26-00630</v>
      </c>
      <c r="E54" s="15">
        <v>45807</v>
      </c>
      <c r="F54" s="8" t="str">
        <f t="shared" si="1"/>
        <v>Sahejad quadri Quadri</v>
      </c>
      <c r="G54" s="16" t="str">
        <f t="shared" si="2"/>
        <v>SF0071195</v>
      </c>
      <c r="H54" s="16" t="str">
        <f t="shared" si="3"/>
        <v>Loan Officer</v>
      </c>
      <c r="I54" s="17" t="s">
        <v>202</v>
      </c>
      <c r="J54" s="17" t="s">
        <v>203</v>
      </c>
      <c r="K54" s="17" t="s">
        <v>204</v>
      </c>
      <c r="L54" s="18">
        <v>359118633</v>
      </c>
      <c r="M54" s="18"/>
      <c r="N54" s="15" t="s">
        <v>205</v>
      </c>
      <c r="O54" s="19">
        <v>40000</v>
      </c>
      <c r="P54" s="19">
        <v>2130</v>
      </c>
      <c r="Q54" s="20" t="s">
        <v>45</v>
      </c>
      <c r="R54" s="21">
        <v>45787</v>
      </c>
      <c r="S54" s="19">
        <v>2130</v>
      </c>
      <c r="T54" s="19"/>
      <c r="U54" s="19"/>
      <c r="V54" s="24">
        <v>2130</v>
      </c>
      <c r="W54" s="24">
        <f t="shared" si="6"/>
        <v>2130</v>
      </c>
      <c r="X54" s="24" t="s">
        <v>209</v>
      </c>
      <c r="Y54" s="24"/>
      <c r="Z54" s="24"/>
      <c r="AA54" s="8" t="s">
        <v>46</v>
      </c>
      <c r="AB54" s="22" t="s">
        <v>206</v>
      </c>
    </row>
  </sheetData>
  <autoFilter ref="A4:AB4" xr:uid="{2529045C-3638-446A-BAB3-385514A03C18}"/>
  <conditionalFormatting sqref="L1:M1048576">
    <cfRule type="duplicateValues" dxfId="6" priority="2"/>
  </conditionalFormatting>
  <conditionalFormatting sqref="L5:M54">
    <cfRule type="duplicateValues" dxfId="5" priority="4" stopIfTrue="1"/>
  </conditionalFormatting>
  <conditionalFormatting sqref="I1:I1048576">
    <cfRule type="duplicateValues" dxfId="4" priority="1"/>
  </conditionalFormatting>
  <dataValidations count="9">
    <dataValidation type="custom" allowBlank="1" showInputMessage="1" showErrorMessage="1" error="Enter Valid date_x000a_" sqref="E6" xr:uid="{8E95D2BE-2910-41AD-9963-DF85CCBB2225}">
      <formula1>ISNUMBER(E6) * (E6&gt;=DATE(2023,10,1)) * (E6&lt;=DATE(2031,12,31)) * (INT(E6)=E6)</formula1>
    </dataValidation>
    <dataValidation type="date" allowBlank="1" showInputMessage="1" showErrorMessage="1" errorTitle="Incorrect Value Entered" error="Enter Valid Date" sqref="N5:N54" xr:uid="{AF269E44-0C95-4936-8987-E35B398E2D90}">
      <formula1>42370</formula1>
      <formula2>47848</formula2>
    </dataValidation>
    <dataValidation type="custom" allowBlank="1" showInputMessage="1" showErrorMessage="1" error="Enter Valid Date_x000a_" sqref="E5" xr:uid="{446FF8B9-CBDB-4DE9-9FDE-5DBB05596712}">
      <formula1>ISNUMBER(E5) * (E5&gt;=DATE(2023,10,1)) * (E5&lt;=DATE(2031,12,31)) * (INT(E5)=E5)</formula1>
    </dataValidation>
    <dataValidation type="custom" allowBlank="1" showInputMessage="1" showErrorMessage="1" sqref="E7:E54" xr:uid="{46C35928-1B62-47CB-BC65-868B525BB51B}">
      <formula1>ISNUMBER(E7) * (E7&gt;=DATE(2023,10,1)) * (E7&lt;=DATE(2031,12,31)) * (INT(E7)=E7)</formula1>
    </dataValidation>
    <dataValidation type="date" allowBlank="1" showInputMessage="1" showErrorMessage="1" sqref="N4" xr:uid="{CC6F7116-92E7-4D3A-897E-CF18B5C85B9D}">
      <formula1>36526</formula1>
      <formula2>47848</formula2>
    </dataValidation>
    <dataValidation type="list" allowBlank="1" showInputMessage="1" showErrorMessage="1" sqref="Q5:Q54" xr:uid="{DA6B7BDD-EFAB-4DAA-A77A-5F1F44B64E8F}">
      <formula1>Type</formula1>
    </dataValidation>
    <dataValidation type="list" allowBlank="1" showInputMessage="1" showErrorMessage="1" sqref="AA5:AA54" xr:uid="{D3DFB888-5340-4D36-B2CA-DC105F4FB6D1}">
      <formula1>"Loan Card,Digital Payment,Cash Receipt,Borrower Written Statement,Deliquent Staff Written Statement,Center Meeting Register,Hand Written Receipt"</formula1>
    </dataValidation>
    <dataValidation allowBlank="1" showErrorMessage="1" sqref="C5 B5:B54" xr:uid="{A8583E92-6F5D-4219-A604-BE3064ED855B}"/>
    <dataValidation type="date" operator="lessThanOrEqual" allowBlank="1" showInputMessage="1" showErrorMessage="1" errorTitle="Incorrect date Entered" error="Enter in Valid Date Format_x000a_ " promptTitle="Enter Valid Date" sqref="R5:R54" xr:uid="{792F8EA4-43AC-48C1-9A96-CEBB4B3534AB}">
      <formula1>IF(ISNUMBER(DATE(RIGHT(E5,4),MONTH(LEFT(MID(E5,4,3),2)&amp;"1"),LEFT(E5,2))),E5,9^9)</formula1>
    </dataValidation>
  </dataValidations>
  <hyperlinks>
    <hyperlink ref="E3" location="'Fraud Investigation Report'!G5" display="Home" xr:uid="{593030C4-4E9C-4B83-9B00-F7CF4441A2AE}"/>
    <hyperlink ref="V3" location="'Fraud Investigation Report'!G5" display="Home" xr:uid="{8EBED200-71BA-48B2-9D2A-AF42153DC63A}"/>
    <hyperlink ref="F3" location="'Loan Outstanding Report'!BG5" display="Loan O/s Report" xr:uid="{AD17CB66-8823-4ABD-B856-2B1E1E24FF1C}"/>
    <hyperlink ref="AA3" location="'Loan Outstanding Report'!BG5" display="Loan O/s Report" xr:uid="{13F0D032-0814-4FB7-B31B-A1ACC15C99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63827-7D64-4FD1-86B4-359B00981CD5}">
  <dimension ref="A1"/>
  <sheetViews>
    <sheetView topLeftCell="A30" workbookViewId="0">
      <selection activeCell="B35" sqref="B35"/>
    </sheetView>
  </sheetViews>
  <sheetFormatPr defaultRowHeight="14.4" x14ac:dyDescent="0.3"/>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5EFE7-434A-421F-B48F-0F23E60B6B26}">
  <dimension ref="A1"/>
  <sheetViews>
    <sheetView tabSelected="1" topLeftCell="A14" workbookViewId="0">
      <selection activeCell="T61" sqref="T61"/>
    </sheetView>
  </sheetViews>
  <sheetFormatPr defaultRowHeight="14.4" x14ac:dyDescent="0.3"/>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89189-9A6A-4C96-8B50-5E07744C5DD3}">
  <dimension ref="E3:Q63"/>
  <sheetViews>
    <sheetView topLeftCell="A50" workbookViewId="0">
      <selection activeCell="H62" sqref="H62"/>
    </sheetView>
  </sheetViews>
  <sheetFormatPr defaultRowHeight="14.4" x14ac:dyDescent="0.3"/>
  <cols>
    <col min="5" max="5" width="10" bestFit="1" customWidth="1"/>
    <col min="6" max="7" width="9.5546875" bestFit="1" customWidth="1"/>
    <col min="8" max="8" width="9.6640625" bestFit="1" customWidth="1"/>
    <col min="9" max="9" width="8.6640625" bestFit="1" customWidth="1"/>
    <col min="10" max="10" width="8.44140625" bestFit="1" customWidth="1"/>
    <col min="11" max="11" width="9.5546875" bestFit="1" customWidth="1"/>
    <col min="12" max="12" width="9.21875" bestFit="1" customWidth="1"/>
    <col min="13" max="13" width="8.5546875" bestFit="1" customWidth="1"/>
    <col min="14" max="15" width="9.5546875" bestFit="1" customWidth="1"/>
    <col min="16" max="16" width="15.88671875" bestFit="1" customWidth="1"/>
    <col min="17" max="17" width="9.21875" bestFit="1" customWidth="1"/>
  </cols>
  <sheetData>
    <row r="3" spans="5:16" ht="82.8" x14ac:dyDescent="0.3">
      <c r="E3" s="5" t="s">
        <v>16</v>
      </c>
      <c r="F3" s="5" t="s">
        <v>22</v>
      </c>
      <c r="G3" s="5" t="s">
        <v>23</v>
      </c>
      <c r="H3" s="5" t="s">
        <v>24</v>
      </c>
      <c r="I3" s="5" t="s">
        <v>25</v>
      </c>
      <c r="J3" s="25"/>
      <c r="K3" s="25" t="s">
        <v>211</v>
      </c>
      <c r="L3" s="25" t="s">
        <v>212</v>
      </c>
      <c r="M3" s="25" t="s">
        <v>213</v>
      </c>
      <c r="P3" s="26" t="s">
        <v>214</v>
      </c>
    </row>
    <row r="4" spans="5:16" x14ac:dyDescent="0.3">
      <c r="E4" s="18">
        <v>351638100</v>
      </c>
      <c r="F4" s="19">
        <v>8000</v>
      </c>
      <c r="G4" s="19">
        <v>3400</v>
      </c>
      <c r="H4" s="19"/>
      <c r="I4" s="24">
        <v>4600</v>
      </c>
      <c r="J4" s="24">
        <f>I4</f>
        <v>4600</v>
      </c>
      <c r="K4" s="24" t="s">
        <v>209</v>
      </c>
      <c r="L4" s="24"/>
      <c r="M4" s="24"/>
      <c r="N4">
        <f>VLOOKUP(E4,'[2]collection report day-wise_HO'!$T:$AF,13,0)</f>
        <v>4600</v>
      </c>
      <c r="P4" s="27">
        <v>2020</v>
      </c>
    </row>
    <row r="5" spans="5:16" x14ac:dyDescent="0.3">
      <c r="E5" s="18">
        <v>357298540</v>
      </c>
      <c r="F5" s="19">
        <v>3900</v>
      </c>
      <c r="G5" s="19"/>
      <c r="H5" s="19"/>
      <c r="I5" s="24">
        <v>3900</v>
      </c>
      <c r="J5" s="24">
        <f>SUM(I5:I7)</f>
        <v>11700</v>
      </c>
      <c r="K5" s="24" t="s">
        <v>209</v>
      </c>
      <c r="L5" s="24"/>
      <c r="M5" s="24"/>
      <c r="N5">
        <f>VLOOKUP(E5,'[2]collection report day-wise_HO'!$T:$AF,13,0)</f>
        <v>11700</v>
      </c>
      <c r="P5" s="27">
        <v>6720</v>
      </c>
    </row>
    <row r="6" spans="5:16" x14ac:dyDescent="0.3">
      <c r="E6" s="18">
        <v>357298540</v>
      </c>
      <c r="F6" s="19">
        <v>3900</v>
      </c>
      <c r="G6" s="19"/>
      <c r="H6" s="19"/>
      <c r="I6" s="24">
        <v>3900</v>
      </c>
      <c r="J6" s="24">
        <v>0</v>
      </c>
      <c r="K6" s="24">
        <v>0</v>
      </c>
      <c r="L6" s="24"/>
      <c r="M6" s="24"/>
      <c r="N6">
        <v>0</v>
      </c>
      <c r="P6" s="27">
        <v>7800</v>
      </c>
    </row>
    <row r="7" spans="5:16" x14ac:dyDescent="0.3">
      <c r="E7" s="18">
        <v>357298540</v>
      </c>
      <c r="F7" s="19">
        <v>3900</v>
      </c>
      <c r="G7" s="19"/>
      <c r="H7" s="19"/>
      <c r="I7" s="24">
        <v>3900</v>
      </c>
      <c r="J7" s="24">
        <v>0</v>
      </c>
      <c r="K7" s="24">
        <v>0</v>
      </c>
      <c r="L7" s="24"/>
      <c r="M7" s="24"/>
      <c r="N7">
        <f>VLOOKUP(E7,'[2]collection report day-wise_HO'!$T:$AF,13,0)</f>
        <v>11700</v>
      </c>
      <c r="P7" s="27">
        <v>2240</v>
      </c>
    </row>
    <row r="8" spans="5:16" x14ac:dyDescent="0.3">
      <c r="E8" s="18">
        <v>358057373</v>
      </c>
      <c r="F8" s="19">
        <v>3830</v>
      </c>
      <c r="G8" s="19"/>
      <c r="H8" s="19"/>
      <c r="I8" s="24">
        <v>3830</v>
      </c>
      <c r="J8" s="24">
        <f>I8+I9</f>
        <v>7660</v>
      </c>
      <c r="K8" s="24" t="s">
        <v>209</v>
      </c>
      <c r="L8" s="24"/>
      <c r="M8" s="24"/>
      <c r="N8">
        <v>0</v>
      </c>
      <c r="P8" s="27">
        <v>2240</v>
      </c>
    </row>
    <row r="9" spans="5:16" x14ac:dyDescent="0.3">
      <c r="E9" s="18">
        <v>358057373</v>
      </c>
      <c r="F9" s="19">
        <v>3830</v>
      </c>
      <c r="G9" s="19"/>
      <c r="H9" s="19"/>
      <c r="I9" s="24">
        <v>3830</v>
      </c>
      <c r="J9" s="24">
        <v>0</v>
      </c>
      <c r="K9" s="24">
        <v>0</v>
      </c>
      <c r="L9" s="24"/>
      <c r="M9" s="24"/>
      <c r="N9">
        <f>VLOOKUP(E9,'[2]collection report day-wise_HO'!$T:$AF,13,0)</f>
        <v>7660</v>
      </c>
      <c r="P9" s="27">
        <v>3840</v>
      </c>
    </row>
    <row r="10" spans="5:16" x14ac:dyDescent="0.3">
      <c r="E10" s="18">
        <v>353119953</v>
      </c>
      <c r="F10" s="19">
        <v>2240</v>
      </c>
      <c r="G10" s="19"/>
      <c r="H10" s="19"/>
      <c r="I10" s="24">
        <v>2240</v>
      </c>
      <c r="J10" s="24">
        <f>I10</f>
        <v>2240</v>
      </c>
      <c r="K10" s="24" t="s">
        <v>209</v>
      </c>
      <c r="L10" s="24"/>
      <c r="M10" s="24"/>
      <c r="N10">
        <f>VLOOKUP(E10,'[2]collection report day-wise_HO'!$T:$AF,13,0)</f>
        <v>2240</v>
      </c>
      <c r="P10" s="27">
        <v>2690</v>
      </c>
    </row>
    <row r="11" spans="5:16" x14ac:dyDescent="0.3">
      <c r="E11" s="18">
        <v>357161003</v>
      </c>
      <c r="F11" s="19">
        <v>2690</v>
      </c>
      <c r="G11" s="19"/>
      <c r="H11" s="19"/>
      <c r="I11" s="24">
        <v>2690</v>
      </c>
      <c r="J11" s="24">
        <f>I11</f>
        <v>2690</v>
      </c>
      <c r="K11" s="24" t="s">
        <v>209</v>
      </c>
      <c r="L11" s="24"/>
      <c r="M11" s="24"/>
      <c r="N11">
        <f>VLOOKUP(E11,'[2]collection report day-wise_HO'!$T:$AF,13,0)</f>
        <v>2690</v>
      </c>
      <c r="P11" s="27">
        <v>11700</v>
      </c>
    </row>
    <row r="12" spans="5:16" x14ac:dyDescent="0.3">
      <c r="E12" s="18">
        <v>350628246</v>
      </c>
      <c r="F12" s="19">
        <v>3550</v>
      </c>
      <c r="G12" s="19"/>
      <c r="H12" s="19"/>
      <c r="I12" s="24">
        <v>3550</v>
      </c>
      <c r="J12" s="24">
        <f>I12+I13</f>
        <v>7100</v>
      </c>
      <c r="K12" s="24" t="s">
        <v>207</v>
      </c>
      <c r="L12" s="24"/>
      <c r="M12" s="24"/>
      <c r="N12">
        <v>0</v>
      </c>
      <c r="P12" s="27">
        <v>3470</v>
      </c>
    </row>
    <row r="13" spans="5:16" x14ac:dyDescent="0.3">
      <c r="E13" s="18">
        <v>350628246</v>
      </c>
      <c r="F13" s="19">
        <v>3550</v>
      </c>
      <c r="G13" s="19"/>
      <c r="H13" s="19"/>
      <c r="I13" s="24">
        <v>3550</v>
      </c>
      <c r="J13" s="24">
        <v>0</v>
      </c>
      <c r="K13" s="24">
        <v>0</v>
      </c>
      <c r="L13" s="24"/>
      <c r="M13" s="24"/>
      <c r="N13">
        <v>0</v>
      </c>
      <c r="P13" s="27">
        <v>1800</v>
      </c>
    </row>
    <row r="14" spans="5:16" x14ac:dyDescent="0.3">
      <c r="E14" s="18">
        <v>354637130</v>
      </c>
      <c r="F14" s="19">
        <v>2020</v>
      </c>
      <c r="G14" s="19"/>
      <c r="H14" s="19"/>
      <c r="I14" s="24">
        <v>2020</v>
      </c>
      <c r="J14" s="24">
        <f>I14+I15+I16</f>
        <v>6060</v>
      </c>
      <c r="K14" s="24" t="s">
        <v>207</v>
      </c>
      <c r="L14" s="24"/>
      <c r="M14" s="24"/>
      <c r="N14">
        <v>0</v>
      </c>
      <c r="P14" s="27">
        <v>4270</v>
      </c>
    </row>
    <row r="15" spans="5:16" x14ac:dyDescent="0.3">
      <c r="E15" s="18">
        <v>354637130</v>
      </c>
      <c r="F15" s="19">
        <v>2020</v>
      </c>
      <c r="G15" s="19"/>
      <c r="H15" s="19"/>
      <c r="I15" s="24">
        <v>2020</v>
      </c>
      <c r="J15" s="24">
        <v>0</v>
      </c>
      <c r="K15" s="24">
        <v>0</v>
      </c>
      <c r="L15" s="24"/>
      <c r="M15" s="24"/>
      <c r="N15">
        <v>0</v>
      </c>
      <c r="P15" s="27">
        <v>7660</v>
      </c>
    </row>
    <row r="16" spans="5:16" x14ac:dyDescent="0.3">
      <c r="E16" s="18">
        <v>354637130</v>
      </c>
      <c r="F16" s="19">
        <v>2020</v>
      </c>
      <c r="G16" s="19"/>
      <c r="H16" s="19"/>
      <c r="I16" s="24">
        <v>2020</v>
      </c>
      <c r="J16" s="24">
        <v>0</v>
      </c>
      <c r="K16" s="24">
        <v>0</v>
      </c>
      <c r="L16" s="24"/>
      <c r="M16" s="24"/>
      <c r="N16">
        <v>0</v>
      </c>
      <c r="P16" s="27">
        <v>3261</v>
      </c>
    </row>
    <row r="17" spans="5:16" x14ac:dyDescent="0.3">
      <c r="E17" s="18">
        <v>358768693</v>
      </c>
      <c r="F17" s="19">
        <v>52163</v>
      </c>
      <c r="G17" s="19">
        <v>6920</v>
      </c>
      <c r="H17" s="19"/>
      <c r="I17" s="24">
        <v>45243</v>
      </c>
      <c r="J17" s="24">
        <f>I17</f>
        <v>45243</v>
      </c>
      <c r="K17" s="24" t="s">
        <v>208</v>
      </c>
      <c r="L17" s="24">
        <v>53997.78</v>
      </c>
      <c r="M17" s="24">
        <f>J17-L17</f>
        <v>-8754.7799999999988</v>
      </c>
      <c r="N17">
        <f>VLOOKUP(E17,'[2]collection report day-wise_HO'!$T:$AF,13,0)</f>
        <v>53997.78</v>
      </c>
      <c r="P17" s="27">
        <v>3261</v>
      </c>
    </row>
    <row r="18" spans="5:16" x14ac:dyDescent="0.3">
      <c r="E18" s="18">
        <v>355927743</v>
      </c>
      <c r="F18" s="19">
        <v>3360</v>
      </c>
      <c r="G18" s="19"/>
      <c r="H18" s="19"/>
      <c r="I18" s="24">
        <v>3360</v>
      </c>
      <c r="J18" s="24">
        <f>SUM(I18:I19)</f>
        <v>6720</v>
      </c>
      <c r="K18" s="24" t="s">
        <v>209</v>
      </c>
      <c r="L18" s="24"/>
      <c r="M18" s="24"/>
      <c r="N18">
        <f>VLOOKUP(E18,'[2]collection report day-wise_HO'!$T:$AF,13,0)</f>
        <v>6720</v>
      </c>
      <c r="P18" s="27">
        <v>4600</v>
      </c>
    </row>
    <row r="19" spans="5:16" x14ac:dyDescent="0.3">
      <c r="E19" s="18">
        <v>355927743</v>
      </c>
      <c r="F19" s="19">
        <v>3360</v>
      </c>
      <c r="G19" s="19"/>
      <c r="H19" s="19"/>
      <c r="I19" s="24">
        <v>3360</v>
      </c>
      <c r="J19" s="24">
        <v>0</v>
      </c>
      <c r="K19" s="24">
        <v>0</v>
      </c>
      <c r="L19" s="24"/>
      <c r="M19" s="24"/>
      <c r="N19">
        <v>0</v>
      </c>
      <c r="P19" s="27">
        <v>20412.91</v>
      </c>
    </row>
    <row r="20" spans="5:16" x14ac:dyDescent="0.3">
      <c r="E20" s="18">
        <v>356212638</v>
      </c>
      <c r="F20" s="19">
        <v>3900</v>
      </c>
      <c r="G20" s="19"/>
      <c r="H20" s="19"/>
      <c r="I20" s="24">
        <v>3900</v>
      </c>
      <c r="J20" s="24">
        <f>I20+I21</f>
        <v>7800</v>
      </c>
      <c r="K20" s="24" t="s">
        <v>209</v>
      </c>
      <c r="L20" s="24"/>
      <c r="M20" s="24"/>
      <c r="N20">
        <f>VLOOKUP(E20,'[2]collection report day-wise_HO'!$T:$AF,13,0)</f>
        <v>7800</v>
      </c>
      <c r="P20" s="27">
        <v>2240</v>
      </c>
    </row>
    <row r="21" spans="5:16" x14ac:dyDescent="0.3">
      <c r="E21" s="18">
        <v>356212638</v>
      </c>
      <c r="F21" s="19">
        <v>3900</v>
      </c>
      <c r="G21" s="19"/>
      <c r="H21" s="19"/>
      <c r="I21" s="24">
        <v>3900</v>
      </c>
      <c r="J21" s="24">
        <v>0</v>
      </c>
      <c r="K21" s="24">
        <v>0</v>
      </c>
      <c r="L21" s="24"/>
      <c r="M21" s="24"/>
      <c r="N21">
        <v>0</v>
      </c>
      <c r="P21" s="27">
        <v>2780</v>
      </c>
    </row>
    <row r="22" spans="5:16" x14ac:dyDescent="0.3">
      <c r="E22" s="18">
        <v>352680855</v>
      </c>
      <c r="F22" s="19">
        <v>29913</v>
      </c>
      <c r="G22" s="19">
        <v>7800</v>
      </c>
      <c r="H22" s="19"/>
      <c r="I22" s="24">
        <v>22113</v>
      </c>
      <c r="J22" s="24">
        <f>I22</f>
        <v>22113</v>
      </c>
      <c r="K22" s="24" t="s">
        <v>208</v>
      </c>
      <c r="L22" s="24">
        <v>20412.91</v>
      </c>
      <c r="M22" s="24">
        <f>J22-L22</f>
        <v>1700.0900000000001</v>
      </c>
      <c r="N22">
        <f>VLOOKUP(E22,'[2]collection report day-wise_HO'!$T:$AF,13,0)</f>
        <v>20412.91</v>
      </c>
      <c r="P22" s="27">
        <v>13344.51</v>
      </c>
    </row>
    <row r="23" spans="5:16" x14ac:dyDescent="0.3">
      <c r="E23" s="18">
        <v>355875482</v>
      </c>
      <c r="F23" s="19">
        <v>2690</v>
      </c>
      <c r="G23" s="19"/>
      <c r="H23" s="19"/>
      <c r="I23" s="24">
        <v>2690</v>
      </c>
      <c r="J23" s="24">
        <f>SUM(I23:I24)</f>
        <v>5380</v>
      </c>
      <c r="K23" s="24" t="s">
        <v>209</v>
      </c>
      <c r="L23" s="24"/>
      <c r="M23" s="24"/>
      <c r="N23">
        <f>VLOOKUP(E23,'[2]collection report day-wise_HO'!$T:$AF,13,0)</f>
        <v>5380</v>
      </c>
      <c r="P23" s="27">
        <v>10000</v>
      </c>
    </row>
    <row r="24" spans="5:16" x14ac:dyDescent="0.3">
      <c r="E24" s="18">
        <v>355875482</v>
      </c>
      <c r="F24" s="19">
        <v>2690</v>
      </c>
      <c r="G24" s="19"/>
      <c r="H24" s="19"/>
      <c r="I24" s="24">
        <v>2690</v>
      </c>
      <c r="J24" s="24">
        <v>0</v>
      </c>
      <c r="K24" s="24">
        <v>0</v>
      </c>
      <c r="L24" s="24"/>
      <c r="M24" s="24"/>
      <c r="N24">
        <v>0</v>
      </c>
      <c r="P24" s="27">
        <v>3900</v>
      </c>
    </row>
    <row r="25" spans="5:16" x14ac:dyDescent="0.3">
      <c r="E25" s="18">
        <v>359190992</v>
      </c>
      <c r="F25" s="19">
        <v>3460</v>
      </c>
      <c r="G25" s="19"/>
      <c r="H25" s="19"/>
      <c r="I25" s="24">
        <v>3460</v>
      </c>
      <c r="J25" s="24">
        <f>I25</f>
        <v>3460</v>
      </c>
      <c r="K25" s="24" t="s">
        <v>209</v>
      </c>
      <c r="L25" s="24"/>
      <c r="M25" s="24"/>
      <c r="N25">
        <f>VLOOKUP(E25,'[2]collection report day-wise_HO'!$T:$AF,13,0)</f>
        <v>3460</v>
      </c>
      <c r="P25" s="27">
        <v>3150</v>
      </c>
    </row>
    <row r="26" spans="5:16" x14ac:dyDescent="0.3">
      <c r="E26" s="18">
        <v>356600189</v>
      </c>
      <c r="F26" s="19">
        <v>31015</v>
      </c>
      <c r="G26" s="19">
        <v>6720</v>
      </c>
      <c r="H26" s="19"/>
      <c r="I26" s="24">
        <v>24295</v>
      </c>
      <c r="J26" s="24">
        <f t="shared" ref="J26:J27" si="0">I26</f>
        <v>24295</v>
      </c>
      <c r="K26" s="24" t="s">
        <v>208</v>
      </c>
      <c r="L26" s="24">
        <v>27391.79</v>
      </c>
      <c r="M26" s="24">
        <f>J26-L26</f>
        <v>-3096.7900000000009</v>
      </c>
      <c r="N26">
        <f>VLOOKUP(E26,'[2]collection report day-wise_HO'!$T:$AF,13,0)</f>
        <v>27391.79</v>
      </c>
      <c r="P26" s="27">
        <v>26948.47</v>
      </c>
    </row>
    <row r="27" spans="5:16" x14ac:dyDescent="0.3">
      <c r="E27" s="18">
        <v>353688949</v>
      </c>
      <c r="F27" s="19">
        <v>10000</v>
      </c>
      <c r="G27" s="19"/>
      <c r="H27" s="19"/>
      <c r="I27" s="24">
        <v>10000</v>
      </c>
      <c r="J27" s="24">
        <f t="shared" si="0"/>
        <v>10000</v>
      </c>
      <c r="K27" s="24" t="s">
        <v>209</v>
      </c>
      <c r="L27" s="24"/>
      <c r="M27" s="24"/>
      <c r="N27">
        <f>VLOOKUP(E27,'[2]collection report day-wise_HO'!$T:$AF,13,0)</f>
        <v>10000</v>
      </c>
      <c r="P27" s="27">
        <v>5560</v>
      </c>
    </row>
    <row r="28" spans="5:16" x14ac:dyDescent="0.3">
      <c r="E28" s="18">
        <v>357278229</v>
      </c>
      <c r="F28" s="19">
        <v>3040</v>
      </c>
      <c r="G28" s="19"/>
      <c r="H28" s="19"/>
      <c r="I28" s="24">
        <v>3040</v>
      </c>
      <c r="J28" s="24">
        <f>SUM(I28:I30)</f>
        <v>33366</v>
      </c>
      <c r="K28" s="24" t="s">
        <v>208</v>
      </c>
      <c r="L28" s="24">
        <v>39105.01</v>
      </c>
      <c r="M28" s="24">
        <f>J28-L28</f>
        <v>-5739.010000000002</v>
      </c>
      <c r="N28">
        <f>VLOOKUP(E28,'[2]collection report day-wise_HO'!$T:$AF,13,0)</f>
        <v>39105.01</v>
      </c>
      <c r="P28" s="27">
        <v>5380</v>
      </c>
    </row>
    <row r="29" spans="5:16" x14ac:dyDescent="0.3">
      <c r="E29" s="18">
        <v>357278229</v>
      </c>
      <c r="F29" s="19">
        <v>3040</v>
      </c>
      <c r="G29" s="19"/>
      <c r="H29" s="19"/>
      <c r="I29" s="24">
        <v>3040</v>
      </c>
      <c r="J29" s="24">
        <v>0</v>
      </c>
      <c r="K29" s="24">
        <v>0</v>
      </c>
      <c r="L29" s="24"/>
      <c r="M29" s="24"/>
      <c r="N29">
        <v>0</v>
      </c>
      <c r="P29" s="27">
        <v>27391.79</v>
      </c>
    </row>
    <row r="30" spans="5:16" x14ac:dyDescent="0.3">
      <c r="E30" s="18">
        <v>357278229</v>
      </c>
      <c r="F30" s="19">
        <v>39446</v>
      </c>
      <c r="G30" s="19">
        <v>12160</v>
      </c>
      <c r="H30" s="19"/>
      <c r="I30" s="24">
        <v>27286</v>
      </c>
      <c r="J30" s="24">
        <v>0</v>
      </c>
      <c r="K30" s="24">
        <v>0</v>
      </c>
      <c r="L30" s="24"/>
      <c r="M30" s="24"/>
      <c r="N30">
        <v>0</v>
      </c>
      <c r="P30" s="27">
        <v>7680</v>
      </c>
    </row>
    <row r="31" spans="5:16" x14ac:dyDescent="0.3">
      <c r="E31" s="18">
        <v>357278231</v>
      </c>
      <c r="F31" s="19">
        <v>28020</v>
      </c>
      <c r="G31" s="19"/>
      <c r="H31" s="19"/>
      <c r="I31" s="24">
        <v>28020</v>
      </c>
      <c r="J31" s="24">
        <f>I31</f>
        <v>28020</v>
      </c>
      <c r="K31" s="24" t="s">
        <v>208</v>
      </c>
      <c r="L31" s="24">
        <v>28685.88</v>
      </c>
      <c r="M31" s="24">
        <f>J31-L31</f>
        <v>-665.88000000000102</v>
      </c>
      <c r="N31">
        <f>VLOOKUP(E31,'[2]collection report day-wise_HO'!$T:$AF,13,0)</f>
        <v>28685.88</v>
      </c>
      <c r="P31" s="27">
        <v>39105.01</v>
      </c>
    </row>
    <row r="32" spans="5:16" x14ac:dyDescent="0.3">
      <c r="E32" s="18">
        <v>357853203</v>
      </c>
      <c r="F32" s="19">
        <v>1800</v>
      </c>
      <c r="G32" s="19"/>
      <c r="H32" s="19"/>
      <c r="I32" s="24">
        <v>1800</v>
      </c>
      <c r="J32" s="24">
        <f t="shared" ref="J32:J35" si="1">I32</f>
        <v>1800</v>
      </c>
      <c r="K32" s="24" t="s">
        <v>209</v>
      </c>
      <c r="L32" s="24"/>
      <c r="M32" s="24"/>
      <c r="N32">
        <f>VLOOKUP(E32,'[2]collection report day-wise_HO'!$T:$AF,13,0)</f>
        <v>1800</v>
      </c>
      <c r="P32" s="27">
        <v>28685.88</v>
      </c>
    </row>
    <row r="33" spans="5:17" x14ac:dyDescent="0.3">
      <c r="E33" s="18">
        <v>353627473</v>
      </c>
      <c r="F33" s="19">
        <v>15135</v>
      </c>
      <c r="G33" s="19">
        <v>2240</v>
      </c>
      <c r="H33" s="19"/>
      <c r="I33" s="24">
        <v>12895</v>
      </c>
      <c r="J33" s="24">
        <f t="shared" si="1"/>
        <v>12895</v>
      </c>
      <c r="K33" s="24" t="s">
        <v>210</v>
      </c>
      <c r="L33" s="24">
        <v>13344.51</v>
      </c>
      <c r="M33" s="24">
        <f>J33-L33</f>
        <v>-449.51000000000022</v>
      </c>
      <c r="N33">
        <f>VLOOKUP(E33,'[2]collection report day-wise_HO'!$T:$AF,13,0)</f>
        <v>13344.51</v>
      </c>
      <c r="P33" s="27">
        <v>31883.77</v>
      </c>
    </row>
    <row r="34" spans="5:17" x14ac:dyDescent="0.3">
      <c r="E34" s="18">
        <v>354186438</v>
      </c>
      <c r="F34" s="19">
        <v>3900</v>
      </c>
      <c r="G34" s="19"/>
      <c r="H34" s="19"/>
      <c r="I34" s="24">
        <v>3900</v>
      </c>
      <c r="J34" s="24">
        <f t="shared" si="1"/>
        <v>3900</v>
      </c>
      <c r="K34" s="24" t="s">
        <v>209</v>
      </c>
      <c r="L34" s="24"/>
      <c r="M34" s="24"/>
      <c r="N34">
        <f>VLOOKUP(E34,'[2]collection report day-wise_HO'!$T:$AF,13,0)</f>
        <v>3900</v>
      </c>
      <c r="P34" s="27">
        <v>53997.78</v>
      </c>
    </row>
    <row r="35" spans="5:17" x14ac:dyDescent="0.3">
      <c r="E35" s="18">
        <v>354912271</v>
      </c>
      <c r="F35" s="19">
        <v>28875</v>
      </c>
      <c r="G35" s="19">
        <v>2780</v>
      </c>
      <c r="H35" s="19"/>
      <c r="I35" s="24">
        <v>26095</v>
      </c>
      <c r="J35" s="24">
        <f t="shared" si="1"/>
        <v>26095</v>
      </c>
      <c r="K35" s="24" t="s">
        <v>208</v>
      </c>
      <c r="L35" s="24">
        <v>26948.47</v>
      </c>
      <c r="M35" s="24">
        <f>J35-L35</f>
        <v>-853.47000000000116</v>
      </c>
      <c r="N35">
        <f>VLOOKUP(E35,'[2]collection report day-wise_HO'!$T:$AF,13,0)</f>
        <v>26948.47</v>
      </c>
      <c r="P35" s="27">
        <v>8440</v>
      </c>
    </row>
    <row r="36" spans="5:17" x14ac:dyDescent="0.3">
      <c r="E36" s="18">
        <v>355868108</v>
      </c>
      <c r="F36" s="19">
        <v>2780</v>
      </c>
      <c r="G36" s="19"/>
      <c r="H36" s="19"/>
      <c r="I36" s="24">
        <v>2780</v>
      </c>
      <c r="J36" s="24">
        <f>SUM(I36:I37)</f>
        <v>5560</v>
      </c>
      <c r="K36" s="24" t="s">
        <v>209</v>
      </c>
      <c r="L36" s="24"/>
      <c r="M36" s="24"/>
      <c r="N36">
        <f>VLOOKUP(E36,'[2]collection report day-wise_HO'!$T:$AF,13,0)</f>
        <v>5560</v>
      </c>
      <c r="P36" s="27">
        <v>2130</v>
      </c>
    </row>
    <row r="37" spans="5:17" x14ac:dyDescent="0.3">
      <c r="E37" s="18">
        <v>355868108</v>
      </c>
      <c r="F37" s="19">
        <v>2780</v>
      </c>
      <c r="G37" s="19"/>
      <c r="H37" s="19"/>
      <c r="I37" s="24">
        <v>2780</v>
      </c>
      <c r="J37" s="24">
        <v>0</v>
      </c>
      <c r="K37" s="24">
        <v>0</v>
      </c>
      <c r="L37" s="24"/>
      <c r="M37" s="24"/>
      <c r="N37">
        <v>0</v>
      </c>
      <c r="P37" s="27">
        <v>3460</v>
      </c>
    </row>
    <row r="38" spans="5:17" x14ac:dyDescent="0.3">
      <c r="E38" s="18">
        <v>356904031</v>
      </c>
      <c r="F38" s="19">
        <v>3840</v>
      </c>
      <c r="G38" s="19"/>
      <c r="H38" s="19"/>
      <c r="I38" s="24">
        <v>3840</v>
      </c>
      <c r="J38" s="24">
        <f>I38</f>
        <v>3840</v>
      </c>
      <c r="K38" s="24" t="s">
        <v>209</v>
      </c>
      <c r="L38" s="24"/>
      <c r="M38" s="24"/>
      <c r="N38">
        <f>VLOOKUP(E38,'[2]collection report day-wise_HO'!$T:$AF,13,0)</f>
        <v>3840</v>
      </c>
      <c r="P38" s="28">
        <v>13160</v>
      </c>
      <c r="Q38" t="s">
        <v>207</v>
      </c>
    </row>
    <row r="39" spans="5:17" x14ac:dyDescent="0.3">
      <c r="E39" s="18">
        <v>357196837</v>
      </c>
      <c r="F39" s="19">
        <v>3840</v>
      </c>
      <c r="G39" s="19"/>
      <c r="H39" s="19"/>
      <c r="I39" s="24">
        <v>3840</v>
      </c>
      <c r="J39" s="24">
        <f>I39+I40</f>
        <v>7680</v>
      </c>
      <c r="K39" s="24" t="s">
        <v>209</v>
      </c>
      <c r="L39" s="24"/>
      <c r="M39" s="24"/>
      <c r="N39">
        <f>VLOOKUP(E39,'[2]collection report day-wise_HO'!$T:$AF,13,0)</f>
        <v>7680</v>
      </c>
    </row>
    <row r="40" spans="5:17" x14ac:dyDescent="0.3">
      <c r="E40" s="18">
        <v>357196837</v>
      </c>
      <c r="F40" s="19">
        <v>3840</v>
      </c>
      <c r="G40" s="19"/>
      <c r="H40" s="19"/>
      <c r="I40" s="24">
        <v>3840</v>
      </c>
      <c r="J40" s="24">
        <v>0</v>
      </c>
      <c r="K40" s="24">
        <v>0</v>
      </c>
      <c r="L40" s="24"/>
      <c r="M40" s="24"/>
      <c r="N40">
        <v>0</v>
      </c>
    </row>
    <row r="41" spans="5:17" x14ac:dyDescent="0.3">
      <c r="E41" s="18">
        <v>358035416</v>
      </c>
      <c r="F41" s="19">
        <v>42030</v>
      </c>
      <c r="G41" s="19">
        <v>17920</v>
      </c>
      <c r="H41" s="19"/>
      <c r="I41" s="24">
        <v>24110</v>
      </c>
      <c r="J41" s="24">
        <f>I41</f>
        <v>24110</v>
      </c>
      <c r="K41" s="24" t="s">
        <v>208</v>
      </c>
      <c r="L41" s="24">
        <v>31883.77</v>
      </c>
      <c r="M41" s="24">
        <f>J41-L41</f>
        <v>-7773.77</v>
      </c>
      <c r="N41">
        <f>VLOOKUP(E41,'[2]collection report day-wise_HO'!$T:$AF,13,0)</f>
        <v>31883.77</v>
      </c>
    </row>
    <row r="42" spans="5:17" x14ac:dyDescent="0.3">
      <c r="E42" s="18">
        <v>359017800</v>
      </c>
      <c r="F42" s="19">
        <v>4220</v>
      </c>
      <c r="G42" s="19"/>
      <c r="H42" s="19"/>
      <c r="I42" s="24">
        <v>4220</v>
      </c>
      <c r="J42" s="24">
        <f>I42+I43</f>
        <v>8440</v>
      </c>
      <c r="K42" s="24" t="s">
        <v>209</v>
      </c>
      <c r="L42" s="24"/>
      <c r="M42" s="24"/>
      <c r="N42">
        <f>VLOOKUP(E42,'[2]collection report day-wise_HO'!$T:$AF,13,0)</f>
        <v>8440</v>
      </c>
    </row>
    <row r="43" spans="5:17" x14ac:dyDescent="0.3">
      <c r="E43" s="18">
        <v>359017800</v>
      </c>
      <c r="F43" s="19">
        <v>4220</v>
      </c>
      <c r="G43" s="19"/>
      <c r="H43" s="19"/>
      <c r="I43" s="24">
        <v>4220</v>
      </c>
      <c r="J43" s="24">
        <v>0</v>
      </c>
      <c r="K43" s="24">
        <v>0</v>
      </c>
      <c r="L43" s="24"/>
      <c r="M43" s="24"/>
      <c r="N43">
        <v>0</v>
      </c>
    </row>
    <row r="44" spans="5:17" x14ac:dyDescent="0.3">
      <c r="E44" s="18">
        <v>351386265</v>
      </c>
      <c r="F44" s="19">
        <v>3261</v>
      </c>
      <c r="G44" s="19"/>
      <c r="H44" s="19"/>
      <c r="I44" s="24">
        <v>3261</v>
      </c>
      <c r="J44" s="24">
        <f>I44</f>
        <v>3261</v>
      </c>
      <c r="K44" s="24" t="s">
        <v>209</v>
      </c>
      <c r="L44" s="24"/>
      <c r="M44" s="24"/>
      <c r="N44">
        <f>VLOOKUP(E44,'[2]collection report day-wise_HO'!$T:$AF,13,0)</f>
        <v>3261</v>
      </c>
    </row>
    <row r="45" spans="5:17" x14ac:dyDescent="0.3">
      <c r="E45" s="18">
        <v>351386289</v>
      </c>
      <c r="F45" s="19">
        <v>3261</v>
      </c>
      <c r="G45" s="19"/>
      <c r="H45" s="19"/>
      <c r="I45" s="24">
        <v>3261</v>
      </c>
      <c r="J45" s="24">
        <f t="shared" ref="J45:J53" si="2">I45</f>
        <v>3261</v>
      </c>
      <c r="K45" s="24" t="s">
        <v>209</v>
      </c>
      <c r="L45" s="24"/>
      <c r="M45" s="24"/>
      <c r="N45">
        <f>VLOOKUP(E45,'[2]collection report day-wise_HO'!$T:$AF,13,0)</f>
        <v>3261</v>
      </c>
    </row>
    <row r="46" spans="5:17" x14ac:dyDescent="0.3">
      <c r="E46" s="18">
        <v>353153292</v>
      </c>
      <c r="F46" s="19">
        <v>2780</v>
      </c>
      <c r="G46" s="19"/>
      <c r="H46" s="19"/>
      <c r="I46" s="24">
        <v>2780</v>
      </c>
      <c r="J46" s="24">
        <f t="shared" si="2"/>
        <v>2780</v>
      </c>
      <c r="K46" s="24" t="s">
        <v>209</v>
      </c>
      <c r="L46" s="24"/>
      <c r="M46" s="24"/>
      <c r="N46">
        <f>VLOOKUP(E46,'[2]collection report day-wise_HO'!$T:$AF,13,0)</f>
        <v>2780</v>
      </c>
    </row>
    <row r="47" spans="5:17" x14ac:dyDescent="0.3">
      <c r="E47" s="18">
        <v>354419707</v>
      </c>
      <c r="F47" s="19">
        <v>3150</v>
      </c>
      <c r="G47" s="19"/>
      <c r="H47" s="19"/>
      <c r="I47" s="24">
        <v>3150</v>
      </c>
      <c r="J47" s="24">
        <f t="shared" si="2"/>
        <v>3150</v>
      </c>
      <c r="K47" s="24" t="s">
        <v>209</v>
      </c>
      <c r="L47" s="24"/>
      <c r="M47" s="24"/>
      <c r="N47">
        <f>VLOOKUP(E47,'[2]collection report day-wise_HO'!$T:$AF,13,0)</f>
        <v>3150</v>
      </c>
    </row>
    <row r="48" spans="5:17" x14ac:dyDescent="0.3">
      <c r="E48" s="18">
        <v>355884137</v>
      </c>
      <c r="F48" s="19">
        <v>2020</v>
      </c>
      <c r="G48" s="19"/>
      <c r="H48" s="19"/>
      <c r="I48" s="24">
        <v>2020</v>
      </c>
      <c r="J48" s="24">
        <f t="shared" si="2"/>
        <v>2020</v>
      </c>
      <c r="K48" s="24" t="s">
        <v>209</v>
      </c>
      <c r="L48" s="24"/>
      <c r="M48" s="24"/>
      <c r="N48">
        <f>VLOOKUP(E48,'[2]collection report day-wise_HO'!$T:$AF,13,0)</f>
        <v>2020</v>
      </c>
    </row>
    <row r="49" spans="5:15" x14ac:dyDescent="0.3">
      <c r="E49" s="18">
        <v>357788191</v>
      </c>
      <c r="F49" s="19">
        <v>3470</v>
      </c>
      <c r="G49" s="19"/>
      <c r="H49" s="19"/>
      <c r="I49" s="24">
        <v>3470</v>
      </c>
      <c r="J49" s="24">
        <f t="shared" si="2"/>
        <v>3470</v>
      </c>
      <c r="K49" s="24" t="s">
        <v>209</v>
      </c>
      <c r="L49" s="24"/>
      <c r="M49" s="24"/>
      <c r="N49">
        <f>VLOOKUP(E49,'[2]collection report day-wise_HO'!$T:$AF,13,0)</f>
        <v>3470</v>
      </c>
    </row>
    <row r="50" spans="5:15" x14ac:dyDescent="0.3">
      <c r="E50" s="18">
        <v>357944687</v>
      </c>
      <c r="F50" s="19">
        <v>4270</v>
      </c>
      <c r="G50" s="19"/>
      <c r="H50" s="19"/>
      <c r="I50" s="24">
        <v>4270</v>
      </c>
      <c r="J50" s="24">
        <f t="shared" si="2"/>
        <v>4270</v>
      </c>
      <c r="K50" s="24" t="s">
        <v>209</v>
      </c>
      <c r="L50" s="24"/>
      <c r="M50" s="24"/>
      <c r="N50">
        <f>VLOOKUP(E50,'[2]collection report day-wise_HO'!$T:$AF,13,0)</f>
        <v>4270</v>
      </c>
    </row>
    <row r="51" spans="5:15" x14ac:dyDescent="0.3">
      <c r="E51" s="18">
        <v>356774219</v>
      </c>
      <c r="F51" s="19">
        <v>2240</v>
      </c>
      <c r="G51" s="19"/>
      <c r="H51" s="19"/>
      <c r="I51" s="24">
        <v>2240</v>
      </c>
      <c r="J51" s="24">
        <f t="shared" si="2"/>
        <v>2240</v>
      </c>
      <c r="K51" s="24" t="s">
        <v>209</v>
      </c>
      <c r="L51" s="24"/>
      <c r="M51" s="24"/>
      <c r="N51">
        <f>VLOOKUP(E51,'[2]collection report day-wise_HO'!$T:$AF,13,0)</f>
        <v>2240</v>
      </c>
    </row>
    <row r="52" spans="5:15" x14ac:dyDescent="0.3">
      <c r="E52" s="18">
        <v>356774586</v>
      </c>
      <c r="F52" s="19">
        <v>2240</v>
      </c>
      <c r="G52" s="19"/>
      <c r="H52" s="19"/>
      <c r="I52" s="24">
        <v>2240</v>
      </c>
      <c r="J52" s="24">
        <f t="shared" si="2"/>
        <v>2240</v>
      </c>
      <c r="K52" s="24" t="s">
        <v>209</v>
      </c>
      <c r="L52" s="24"/>
      <c r="M52" s="24"/>
      <c r="N52">
        <f>VLOOKUP(E52,'[2]collection report day-wise_HO'!$T:$AF,13,0)</f>
        <v>2240</v>
      </c>
    </row>
    <row r="53" spans="5:15" x14ac:dyDescent="0.3">
      <c r="E53" s="18">
        <v>359118633</v>
      </c>
      <c r="F53" s="19">
        <v>2130</v>
      </c>
      <c r="G53" s="19"/>
      <c r="H53" s="19"/>
      <c r="I53" s="24">
        <v>2130</v>
      </c>
      <c r="J53" s="24">
        <f t="shared" si="2"/>
        <v>2130</v>
      </c>
      <c r="K53" s="24" t="s">
        <v>209</v>
      </c>
      <c r="L53" s="24"/>
      <c r="M53" s="24"/>
      <c r="N53">
        <f>VLOOKUP(E53,'[2]collection report day-wise_HO'!$T:$AF,13,0)</f>
        <v>2130</v>
      </c>
    </row>
    <row r="54" spans="5:15" x14ac:dyDescent="0.3">
      <c r="N54">
        <v>13160</v>
      </c>
    </row>
    <row r="57" spans="5:15" x14ac:dyDescent="0.3">
      <c r="F57" s="29">
        <f>SUM(P4:P37)</f>
        <v>364062.12</v>
      </c>
      <c r="G57" s="30">
        <f>K57</f>
        <v>411529</v>
      </c>
      <c r="J57" s="31" t="s">
        <v>215</v>
      </c>
      <c r="K57" s="32">
        <f>SUM(F4:F53)</f>
        <v>411529</v>
      </c>
      <c r="L57" s="31"/>
      <c r="M57" s="31"/>
      <c r="N57" s="31" t="s">
        <v>216</v>
      </c>
      <c r="O57" s="33">
        <f>SUM(P4:P38)</f>
        <v>377222.12</v>
      </c>
    </row>
    <row r="58" spans="5:15" x14ac:dyDescent="0.3">
      <c r="E58" s="34" t="s">
        <v>217</v>
      </c>
      <c r="F58" s="30">
        <f>L63</f>
        <v>13160</v>
      </c>
      <c r="G58" s="35">
        <f>-H58</f>
        <v>27333.21</v>
      </c>
      <c r="H58">
        <f>-27333.21</f>
        <v>-27333.21</v>
      </c>
      <c r="J58" s="31"/>
      <c r="K58" s="31"/>
      <c r="L58" s="31" t="s">
        <v>218</v>
      </c>
      <c r="M58" s="32">
        <f>K57-O57</f>
        <v>34306.880000000005</v>
      </c>
      <c r="N58" s="31"/>
      <c r="O58" s="31"/>
    </row>
    <row r="59" spans="5:15" x14ac:dyDescent="0.3">
      <c r="E59" s="34" t="s">
        <v>219</v>
      </c>
      <c r="F59" s="30">
        <f>L61</f>
        <v>59940</v>
      </c>
      <c r="G59" s="35"/>
      <c r="J59" s="31"/>
      <c r="K59" s="31"/>
      <c r="L59" s="31" t="s">
        <v>220</v>
      </c>
      <c r="M59" s="32">
        <f>SUM(L61:L62)</f>
        <v>34306.87999999999</v>
      </c>
      <c r="N59" s="31"/>
      <c r="O59" s="31"/>
    </row>
    <row r="60" spans="5:15" x14ac:dyDescent="0.3">
      <c r="E60" s="34" t="s">
        <v>219</v>
      </c>
      <c r="F60" s="30">
        <f>M22</f>
        <v>1700.0900000000001</v>
      </c>
      <c r="G60" s="35"/>
      <c r="J60" s="31"/>
      <c r="K60" s="31"/>
      <c r="L60" s="31"/>
      <c r="M60" s="31"/>
      <c r="N60" s="31"/>
      <c r="O60" s="31"/>
    </row>
    <row r="61" spans="5:15" x14ac:dyDescent="0.3">
      <c r="F61" s="35"/>
      <c r="G61" s="35"/>
      <c r="J61" s="36" t="s">
        <v>221</v>
      </c>
      <c r="K61" s="36"/>
      <c r="L61" s="32">
        <f>SUM(G4:G41)</f>
        <v>59940</v>
      </c>
      <c r="M61" s="31"/>
      <c r="N61" s="32"/>
      <c r="O61" s="31"/>
    </row>
    <row r="62" spans="5:15" x14ac:dyDescent="0.3">
      <c r="F62" s="29">
        <f>SUM(F57:F60)</f>
        <v>438862.21</v>
      </c>
      <c r="G62" s="29">
        <f>SUM(G57:G60)</f>
        <v>438862.21</v>
      </c>
      <c r="J62" s="36" t="s">
        <v>212</v>
      </c>
      <c r="K62" s="36"/>
      <c r="L62" s="32">
        <f>SUM(M16:M41)</f>
        <v>-25633.120000000006</v>
      </c>
      <c r="M62" s="31"/>
      <c r="N62" s="31"/>
      <c r="O62" s="31"/>
    </row>
    <row r="63" spans="5:15" x14ac:dyDescent="0.3">
      <c r="J63" s="36" t="s">
        <v>207</v>
      </c>
      <c r="K63" s="36"/>
      <c r="L63" s="32">
        <f>J14+J12</f>
        <v>13160</v>
      </c>
      <c r="M63" s="31"/>
      <c r="N63" s="31"/>
      <c r="O63" s="31"/>
    </row>
  </sheetData>
  <mergeCells count="3">
    <mergeCell ref="J61:K61"/>
    <mergeCell ref="J62:K62"/>
    <mergeCell ref="J63:K63"/>
  </mergeCells>
  <conditionalFormatting sqref="E3:E53">
    <cfRule type="duplicateValues" dxfId="1" priority="1"/>
  </conditionalFormatting>
  <conditionalFormatting sqref="E4:E53">
    <cfRule type="duplicateValues" dxfId="0" priority="2" stopIfTrue="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Sheet2</vt:lpstr>
      <vt:lpstr>Sheet3</vt:lpstr>
      <vt:lpstr>Sheet4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Pavithra Lingutla</dc:creator>
  <cp:lastModifiedBy>Pavithra  L</cp:lastModifiedBy>
  <dcterms:created xsi:type="dcterms:W3CDTF">2025-07-12T10:10:07Z</dcterms:created>
  <dcterms:modified xsi:type="dcterms:W3CDTF">2025-07-25T09:47:55Z</dcterms:modified>
</cp:coreProperties>
</file>