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OneDrive - SpandanaSphoortyFinancialLimited\Desktop\DAPS\CLV Uploads in DAPS\July'26\8-7-26\FN26-27-00366\"/>
    </mc:Choice>
  </mc:AlternateContent>
  <xr:revisionPtr revIDLastSave="0" documentId="13_ncr:1_{B096D40A-DD20-4A75-8C3A-BA9A8A7BDC15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Report'!$A$4:$BQ$28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<sst xmlns="http://schemas.openxmlformats.org/spreadsheetml/2006/main" count="1257" uniqueCount="552">
  <si>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</si>
  <si>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</si>
  <si>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</si>
  <si>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</si>
  <si>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</si>
  <si>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</si>
  <si>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</si>
  <si>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</si>
  <si>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</si>
  <si>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</si>
  <si>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</si>
  <si>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</si>
  <si>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</si>
  <si>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</si>
  <si>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</si>
  <si>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</si>
  <si>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</si>
  <si>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</si>
  <si>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</si>
  <si>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</si>
  <si>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</si>
  <si>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</si>
  <si>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</si>
  <si>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</si>
  <si>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</si>
  <si>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</si>
  <si>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</si>
  <si>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</si>
  <si>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</si>
  <si>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</si>
  <si>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</si>
  <si>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</si>
  <si>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</si>
  <si>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</si>
  <si>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</si>
  <si>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</si>
  <si>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</si>
  <si>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</si>
  <si>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</si>
  <si>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</si>
  <si>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</si>
  <si>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</si>
  <si>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</si>
  <si>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</si>
  <si>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</si>
  <si>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</si>
  <si>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</si>
  <si>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</si>
  <si>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</si>
  <si>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</si>
  <si>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</si>
  <si>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</si>
  <si>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</si>
  <si>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</si>
  <si>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</si>
  <si>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</si>
  <si>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</si>
  <si>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</si>
  <si>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</si>
  <si>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</si>
  <si>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</si>
  <si>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</si>
  <si>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</si>
  <si>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</si>
  <si>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</si>
  <si>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</si>
  <si>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</si>
  <si>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</si>
  <si>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</si>
  <si>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</si>
  <si>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</si>
  <si>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</si>
  <si>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</si>
  <si>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</si>
  <si>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</si>
  <si>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</si>
  <si>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</si>
  <si>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</si>
  <si>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</si>
  <si>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</si>
  <si>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</si>
  <si>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</si>
  <si>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</si>
  <si>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</si>
  <si>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</si>
  <si>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</si>
  <si>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</si>
  <si>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</si>
  <si>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</si>
  <si>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</si>
  <si>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</si>
  <si>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</si>
  <si>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</si>
  <si>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</si>
  <si>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</si>
  <si>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</si>
  <si>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</si>
  <si>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</si>
  <si>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</si>
  <si>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</si>
  <si>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</si>
  <si>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</si>
  <si>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</si>
  <si>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</si>
  <si>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</si>
  <si>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</si>
  <si>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</si>
  <si>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</si>
  <si>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</si>
  <si>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</si>
  <si>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</si>
  <si>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</si>
  <si>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</si>
  <si>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</si>
  <si>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</si>
  <si>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</si>
  <si>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</si>
  <si>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</si>
  <si>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</si>
  <si>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</si>
  <si>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</si>
  <si>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</si>
  <si>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</si>
  <si>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</si>
  <si>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</si>
  <si>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</si>
  <si>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</si>
  <si>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</si>
  <si>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</si>
  <si>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</si>
  <si>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</si>
  <si>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</si>
  <si>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</si>
  <si>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</si>
  <si>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</si>
  <si>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</si>
  <si>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</si>
  <si>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</si>
  <si>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</si>
  <si>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</si>
  <si>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</si>
  <si>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</si>
  <si>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</si>
  <si>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</si>
  <si>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</si>
  <si>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</si>
  <si>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</si>
  <si>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</si>
  <si>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</si>
  <si>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</si>
  <si>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</si>
  <si>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</si>
  <si>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</si>
  <si>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</si>
  <si>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</si>
  <si>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</si>
  <si>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</si>
  <si>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</si>
  <si>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</si>
  <si>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</si>
  <si>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</si>
  <si>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</si>
  <si>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</si>
  <si>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</si>
  <si>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</si>
  <si>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</si>
  <si>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</si>
  <si>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</si>
  <si>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</si>
  <si>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</si>
  <si>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</si>
  <si>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</si>
  <si>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</si>
  <si>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</si>
  <si>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</si>
  <si>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</si>
  <si>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</si>
  <si>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</si>
  <si>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</si>
  <si>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</si>
  <si>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</si>
  <si>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</si>
  <si>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</si>
  <si>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</si>
  <si>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</si>
  <si>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</si>
  <si>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</si>
  <si>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</si>
  <si>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</si>
  <si>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</si>
  <si>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</si>
  <si>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</si>
  <si>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</si>
  <si>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</si>
  <si>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</si>
  <si>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</si>
  <si>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</si>
  <si>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</si>
  <si>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</si>
  <si>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</si>
  <si>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</si>
  <si>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</si>
  <si>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</si>
  <si>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</si>
  <si>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</si>
  <si>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</si>
  <si>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</si>
  <si>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</si>
  <si>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</si>
  <si>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</si>
  <si>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</si>
  <si>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</si>
  <si>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</si>
  <si>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</si>
  <si>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</si>
  <si>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</si>
  <si>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</si>
  <si>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</si>
  <si>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</si>
  <si>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</si>
  <si>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</si>
  <si>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</si>
  <si>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</si>
  <si>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</si>
  <si>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</si>
  <si>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</si>
  <si>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</si>
  <si>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</si>
  <si>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</si>
  <si>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</si>
  <si>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</si>
  <si>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</si>
  <si>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</si>
  <si>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</si>
  <si>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</si>
  <si>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</si>
  <si>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</si>
  <si>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</si>
  <si>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</si>
  <si>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</si>
  <si>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</si>
  <si>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</si>
  <si>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</si>
  <si>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</si>
  <si>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</si>
  <si>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</si>
  <si>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</si>
  <si>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</si>
  <si>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</si>
  <si>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West</t>
  </si>
  <si>
    <t>Madhya Pradesh 2</t>
  </si>
  <si>
    <t>Sagar</t>
  </si>
  <si>
    <t>Damoh</t>
  </si>
  <si>
    <t>MPGL2055</t>
  </si>
  <si>
    <t>Hatta</t>
  </si>
  <si>
    <t>Hinota Kalan</t>
  </si>
  <si>
    <t>SF0088243</t>
  </si>
  <si>
    <t>Mahendra Patel</t>
  </si>
  <si>
    <t>Hinota Kalan-651623</t>
  </si>
  <si>
    <t>ravita</t>
  </si>
  <si>
    <t>Chetana</t>
  </si>
  <si>
    <t>SID951375801722</t>
  </si>
  <si>
    <t>OBC</t>
  </si>
  <si>
    <t>HINDU</t>
  </si>
  <si>
    <t>Agriculture &amp; Farming</t>
  </si>
  <si>
    <t>SANDHYA SEN</t>
  </si>
  <si>
    <t>29-Jul-2023</t>
  </si>
  <si>
    <t>02</t>
  </si>
  <si>
    <t>4</t>
  </si>
  <si>
    <t>6.25 Yrs</t>
  </si>
  <si>
    <t>20 Mar 2021</t>
  </si>
  <si>
    <t>&gt; 6 to 10 Years</t>
  </si>
  <si>
    <t>04-Sep-2023</t>
  </si>
  <si>
    <t>10-Apr-2025</t>
  </si>
  <si>
    <t>&gt;180</t>
  </si>
  <si>
    <t>Open</t>
  </si>
  <si>
    <t>Gaisabad</t>
  </si>
  <si>
    <t>Gaisabad-617596</t>
  </si>
  <si>
    <t>RADHIKA</t>
  </si>
  <si>
    <t>SSF4679240</t>
  </si>
  <si>
    <t>Barber Shop</t>
  </si>
  <si>
    <t>MANISHA ADIWASI</t>
  </si>
  <si>
    <t>10-Oct-2023</t>
  </si>
  <si>
    <t>1</t>
  </si>
  <si>
    <t>2.67 Yrs</t>
  </si>
  <si>
    <t>10 Oct 2023</t>
  </si>
  <si>
    <t>&gt; 2 to 4 Years</t>
  </si>
  <si>
    <t>06-Nov-2023</t>
  </si>
  <si>
    <t>30-Aug-2024</t>
  </si>
  <si>
    <t>Chakarda Mafi</t>
  </si>
  <si>
    <t>SF0080856</t>
  </si>
  <si>
    <t>Hemraj  Ahirwar</t>
  </si>
  <si>
    <t>Chakarda Mafi C1</t>
  </si>
  <si>
    <t>Chakarda Mafi C1 Dashoda1</t>
  </si>
  <si>
    <t>SSF2423347</t>
  </si>
  <si>
    <t>SC</t>
  </si>
  <si>
    <t>MOHANEE CHADAR</t>
  </si>
  <si>
    <t>30-Mar-2024</t>
  </si>
  <si>
    <t>04</t>
  </si>
  <si>
    <t>2</t>
  </si>
  <si>
    <t>4.24 Yrs</t>
  </si>
  <si>
    <t>15 Mar 2022</t>
  </si>
  <si>
    <t>&gt; 4 to 6 Years</t>
  </si>
  <si>
    <t>01-May-2024</t>
  </si>
  <si>
    <t>30-Oct-2025</t>
  </si>
  <si>
    <t>Raneh</t>
  </si>
  <si>
    <t>Raneh-89</t>
  </si>
  <si>
    <t>89 Hanuman 21</t>
  </si>
  <si>
    <t>SSF2705409</t>
  </si>
  <si>
    <t>Agarbathi Making</t>
  </si>
  <si>
    <t>SUJATA VYAS</t>
  </si>
  <si>
    <t>20-Dec-2023</t>
  </si>
  <si>
    <t>03</t>
  </si>
  <si>
    <t>3.79 Yrs</t>
  </si>
  <si>
    <t>24 Aug 2022</t>
  </si>
  <si>
    <t>06-Feb-2024</t>
  </si>
  <si>
    <t>02-Jul-2024</t>
  </si>
  <si>
    <t>Chandi-Ward HATTA</t>
  </si>
  <si>
    <t>SF0092909</t>
  </si>
  <si>
    <t>Shankar Lodhi</t>
  </si>
  <si>
    <t>Chandi-Ward HATTA-506308</t>
  </si>
  <si>
    <t>raja</t>
  </si>
  <si>
    <t>SID951373122864</t>
  </si>
  <si>
    <t>Kirana shop</t>
  </si>
  <si>
    <t>SUNITA BARMAN</t>
  </si>
  <si>
    <t>25-Jan-2024</t>
  </si>
  <si>
    <t>5</t>
  </si>
  <si>
    <t>8.54 Yrs</t>
  </si>
  <si>
    <t>28 Dec 2019</t>
  </si>
  <si>
    <t>12-Mar-2024</t>
  </si>
  <si>
    <t>25-Mar-2026</t>
  </si>
  <si>
    <t>Batiyagarh</t>
  </si>
  <si>
    <t>SF0065666</t>
  </si>
  <si>
    <t>Soheb  Khan</t>
  </si>
  <si>
    <t>Batiyagarh-357068</t>
  </si>
  <si>
    <t>ram</t>
  </si>
  <si>
    <t>SID2125107739</t>
  </si>
  <si>
    <t>BHAGWATI</t>
  </si>
  <si>
    <t>01-Feb-2024</t>
  </si>
  <si>
    <t>6.86 Yrs</t>
  </si>
  <si>
    <t>28 Jan 2021</t>
  </si>
  <si>
    <t>05-Mar-2024</t>
  </si>
  <si>
    <t>19-Mar-2026</t>
  </si>
  <si>
    <t>Raneh-705162</t>
  </si>
  <si>
    <t>divya</t>
  </si>
  <si>
    <t>SSF5462530</t>
  </si>
  <si>
    <t>DEVI BANSAL</t>
  </si>
  <si>
    <t>05</t>
  </si>
  <si>
    <t>2.35 Yrs</t>
  </si>
  <si>
    <t>01 Feb 2024</t>
  </si>
  <si>
    <t>11-Mar-2024</t>
  </si>
  <si>
    <t>11-Mar-2026</t>
  </si>
  <si>
    <t>SSF5462713</t>
  </si>
  <si>
    <t>ST</t>
  </si>
  <si>
    <t>SEETARANI</t>
  </si>
  <si>
    <t>02-Apr-2026</t>
  </si>
  <si>
    <t>SSF5465388</t>
  </si>
  <si>
    <t>RAMBAI BANSAL</t>
  </si>
  <si>
    <t>10-May-2025</t>
  </si>
  <si>
    <t>SID951374910822</t>
  </si>
  <si>
    <t>MAMTA BAI JOSHI</t>
  </si>
  <si>
    <t>05-Feb-2024</t>
  </si>
  <si>
    <t>7.09 Yrs</t>
  </si>
  <si>
    <t>10 Jan 2021</t>
  </si>
  <si>
    <t>24-Dec-2025</t>
  </si>
  <si>
    <t>Chandi-Ward HATTA22 506308 G1</t>
  </si>
  <si>
    <t>SSF5614878</t>
  </si>
  <si>
    <t>SWATI KUSHWAHA</t>
  </si>
  <si>
    <t>21-Feb-2024</t>
  </si>
  <si>
    <t>2.30 Yrs</t>
  </si>
  <si>
    <t>21 Feb 2024</t>
  </si>
  <si>
    <t>09-Apr-2024</t>
  </si>
  <si>
    <t>14-Mar-2026</t>
  </si>
  <si>
    <t>Batiyagarh-320</t>
  </si>
  <si>
    <t>320 Neetesh 21</t>
  </si>
  <si>
    <t>SSF2354288</t>
  </si>
  <si>
    <t>PARWATI AHIRAWAL</t>
  </si>
  <si>
    <t>04-Mar-2024</t>
  </si>
  <si>
    <t>14 Mar 2022</t>
  </si>
  <si>
    <t>02-Apr-2024</t>
  </si>
  <si>
    <t>24-Jul-2025</t>
  </si>
  <si>
    <t>Raneh-61</t>
  </si>
  <si>
    <t>SSF3392211</t>
  </si>
  <si>
    <t>LALTA BAI LODHI</t>
  </si>
  <si>
    <t>09-Mar-2024</t>
  </si>
  <si>
    <t>09</t>
  </si>
  <si>
    <t>3.31 Yrs</t>
  </si>
  <si>
    <t>16 Feb 2023</t>
  </si>
  <si>
    <t>08-Apr-2024</t>
  </si>
  <si>
    <t>08-Jul-2025</t>
  </si>
  <si>
    <t>Raneh-708310</t>
  </si>
  <si>
    <t>708310 Harsh 11</t>
  </si>
  <si>
    <t>SID951375996349</t>
  </si>
  <si>
    <t>SUMAN AHIRWAR</t>
  </si>
  <si>
    <t>15-Mar-2024</t>
  </si>
  <si>
    <t>3</t>
  </si>
  <si>
    <t>3.57 Yrs</t>
  </si>
  <si>
    <t>28 Nov 2020</t>
  </si>
  <si>
    <t>10-Nov-2025</t>
  </si>
  <si>
    <t>Bori Kalan</t>
  </si>
  <si>
    <t>Bori Kalan-332</t>
  </si>
  <si>
    <t>MATA</t>
  </si>
  <si>
    <t>SID951375995438</t>
  </si>
  <si>
    <t>RADHARANI AHIRWAR</t>
  </si>
  <si>
    <t>29-Mar-2024</t>
  </si>
  <si>
    <t>5.50 Yrs</t>
  </si>
  <si>
    <t>30 Nov 2020</t>
  </si>
  <si>
    <t>08-May-2024</t>
  </si>
  <si>
    <t>18-Oct-2025</t>
  </si>
  <si>
    <t>GL-2</t>
  </si>
  <si>
    <t>Hanuman</t>
  </si>
  <si>
    <t>SSF3829195</t>
  </si>
  <si>
    <t>SUSHILA SEN</t>
  </si>
  <si>
    <t>19-Jun-2024</t>
  </si>
  <si>
    <t>3.12 Yrs</t>
  </si>
  <si>
    <t>29 Apr 2023</t>
  </si>
  <si>
    <t>06-Aug-2024</t>
  </si>
  <si>
    <t>03-Dec-2025</t>
  </si>
  <si>
    <t>Aman -2</t>
  </si>
  <si>
    <t>SID951375887852</t>
  </si>
  <si>
    <t>MINA KUSMYA</t>
  </si>
  <si>
    <t>03-Nov-2024</t>
  </si>
  <si>
    <t>GL-3</t>
  </si>
  <si>
    <t>5.44 Yrs</t>
  </si>
  <si>
    <t>19 Aug 2020</t>
  </si>
  <si>
    <t>12-Dec-2024</t>
  </si>
  <si>
    <t>31-Oct-2025</t>
  </si>
  <si>
    <t>C1-14</t>
  </si>
  <si>
    <t>Pooja-2</t>
  </si>
  <si>
    <t>SSF5106173</t>
  </si>
  <si>
    <t>MANISHA PRAJAPATI</t>
  </si>
  <si>
    <t>08-Jan-2025</t>
  </si>
  <si>
    <t>2.48 Yrs</t>
  </si>
  <si>
    <t>18 Dec 2023</t>
  </si>
  <si>
    <t>04-Feb-2025</t>
  </si>
  <si>
    <t xml:space="preserve">Purena </t>
  </si>
  <si>
    <t>Purena  C1</t>
  </si>
  <si>
    <t>Purena  C1 Ram 21</t>
  </si>
  <si>
    <t>SSF5061800</t>
  </si>
  <si>
    <t>Cashew Business</t>
  </si>
  <si>
    <t>PRABHA KHARE</t>
  </si>
  <si>
    <t>11-Dec-2023</t>
  </si>
  <si>
    <t>2.50 Yrs</t>
  </si>
  <si>
    <t>11 Dec 2023</t>
  </si>
  <si>
    <t>01-Jan-2024</t>
  </si>
  <si>
    <t>13-Sep-2025</t>
  </si>
  <si>
    <t>Chakarda Mafi-415306</t>
  </si>
  <si>
    <t>YADAV12 415306 G2</t>
  </si>
  <si>
    <t>SID951373187406</t>
  </si>
  <si>
    <t>Bags Business</t>
  </si>
  <si>
    <t>KUNJRANI KURMI</t>
  </si>
  <si>
    <t>02-Jan-2024</t>
  </si>
  <si>
    <t>6</t>
  </si>
  <si>
    <t>8.38 Yrs</t>
  </si>
  <si>
    <t>14 Sep 2021</t>
  </si>
  <si>
    <t>07-Feb-2024</t>
  </si>
  <si>
    <t>25-Oct-2025</t>
  </si>
  <si>
    <t>Unnati</t>
  </si>
  <si>
    <t>08-Jul-2024</t>
  </si>
  <si>
    <t>IL-1</t>
  </si>
  <si>
    <t>07-Aug-2024</t>
  </si>
  <si>
    <t>27-Nov-2025</t>
  </si>
  <si>
    <t>28-Jul-2024</t>
  </si>
  <si>
    <t>11-Sep-2024</t>
  </si>
  <si>
    <t>27-Oct-2025</t>
  </si>
  <si>
    <t>9755653014</t>
  </si>
  <si>
    <t>9098960185</t>
  </si>
  <si>
    <t>7828917948</t>
  </si>
  <si>
    <t>9098350249</t>
  </si>
  <si>
    <t>9630349451</t>
  </si>
  <si>
    <t>6263486128</t>
  </si>
  <si>
    <t>7999136086</t>
  </si>
  <si>
    <t>8827192316</t>
  </si>
  <si>
    <t>8819924344</t>
  </si>
  <si>
    <t>8085510458</t>
  </si>
  <si>
    <t>9098543539</t>
  </si>
  <si>
    <t>9303686897</t>
  </si>
  <si>
    <t>6261658231</t>
  </si>
  <si>
    <t>7496976384</t>
  </si>
  <si>
    <t>8770563030</t>
  </si>
  <si>
    <t>6265173470</t>
  </si>
  <si>
    <t>7974951699</t>
  </si>
  <si>
    <t>6260864596</t>
  </si>
  <si>
    <t>31-Dec-2025</t>
  </si>
  <si>
    <t>9617360215</t>
  </si>
  <si>
    <t>6264461810</t>
  </si>
  <si>
    <t>Deepak Kumar Nema/SF0055590</t>
  </si>
  <si>
    <t>During visit borrower and loan card not available</t>
  </si>
  <si>
    <t xml:space="preserve">During visit borrower available but loan card not found </t>
  </si>
  <si>
    <t xml:space="preserve">During visit borrower and loan card available, No fraud found </t>
  </si>
  <si>
    <t>Kaikheda</t>
  </si>
  <si>
    <t>SF0100055</t>
  </si>
  <si>
    <t>Rajesh Ahirwar</t>
  </si>
  <si>
    <t>Kaikheda-358749</t>
  </si>
  <si>
    <t>RADHA</t>
  </si>
  <si>
    <t>CID205503953</t>
  </si>
  <si>
    <t>URMILA</t>
  </si>
  <si>
    <t>01-Apr-2024</t>
  </si>
  <si>
    <t>06</t>
  </si>
  <si>
    <t>7</t>
  </si>
  <si>
    <t>10.59 Yrs</t>
  </si>
  <si>
    <t>14 Aug 2020</t>
  </si>
  <si>
    <t>&gt; 10 Years</t>
  </si>
  <si>
    <t>02-May-2024</t>
  </si>
  <si>
    <t>01-Jun-2026</t>
  </si>
  <si>
    <t>Close</t>
  </si>
  <si>
    <t>7011504793</t>
  </si>
  <si>
    <t>From Date : 08-Jun-26</t>
  </si>
  <si>
    <t>To Date : 08-Jun-26</t>
  </si>
  <si>
    <t>Report Generation Date &amp; Time : Tuesday, June 9, 2026 7:13 AM</t>
  </si>
  <si>
    <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</si>
  <si>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As per digital payment receipt, Borrower Bhagwati_355000683 paid the below-mentioned EMI amount to the Customer Retention Associate Aditya Shrivastav/SF0101282 but the same was not posted in the FIMO.
# Borrower paid an EMI amount of Rs. 4,270/- on 11-Dec-2025 through UPI.
# Total fraud amount Rs. 4,270/-
# Amount accounted in FIMO Rs. 0/-
# Amount recovered Rs. 0/- 
# Net fraud amount Rs. 4,270/-
Evidence availability : Digital Payment Receipt, Loan Card.
UPI Holder Name_ Aditya Shrivastav.</t>
  </si>
  <si>
    <t>As per loan card, Borrower Urmila_356284445 paid the below-mentioned EMI amount to the Customer Retention Associate Aditya Shrivastav_SF0101282 but the same was not posted in the FIMO.
# Borrower paid an EMI amount of Rs. 4,230/- on 28-Jan-2026 through cash.
# Total fraud amount Rs. 4,230/-
# Amount accounted in FIMO Rs. 3,000/-
# Amount recovered Rs. 0/- 
# Net fraud amount Rs. 1,230/-
Evidence availability : Loan Card, Borrower Written Statement.</t>
  </si>
  <si>
    <t>FN26-27-00366</t>
  </si>
  <si>
    <t>Aditya Shrivastava</t>
  </si>
  <si>
    <t>SF0101282</t>
  </si>
  <si>
    <t>Customer Retention Associate</t>
  </si>
  <si>
    <t>Madhya Pradesh</t>
  </si>
  <si>
    <t>G1</t>
  </si>
  <si>
    <t>Branch Manager</t>
  </si>
  <si>
    <t>Dual Staff</t>
  </si>
  <si>
    <t>Alaf Khan</t>
  </si>
  <si>
    <t>SF0035239</t>
  </si>
  <si>
    <t>Available &amp; Updated</t>
  </si>
  <si>
    <t>G2</t>
  </si>
  <si>
    <t>Basant Rajak</t>
  </si>
  <si>
    <t>SF0044624</t>
  </si>
  <si>
    <t>Branch Quality Manager</t>
  </si>
  <si>
    <t>61 Rniki 22221</t>
  </si>
  <si>
    <t>SID951374063486</t>
  </si>
  <si>
    <t>KALPNA POURANIK</t>
  </si>
  <si>
    <t>01-Oct-2024</t>
  </si>
  <si>
    <t>GL-6</t>
  </si>
  <si>
    <t>7.67 Yrs</t>
  </si>
  <si>
    <t>07 Jan 2021</t>
  </si>
  <si>
    <t>11-Nov-2024</t>
  </si>
  <si>
    <t>11-May-2026</t>
  </si>
  <si>
    <t>31-60</t>
  </si>
  <si>
    <t>8085983821</t>
  </si>
  <si>
    <t>FIR Not Filled</t>
  </si>
  <si>
    <t>IA</t>
  </si>
  <si>
    <t>Subhash Singh Thakur/SF0079809</t>
  </si>
  <si>
    <t>Roop Singh Kurmi/SF0001732</t>
  </si>
  <si>
    <t>Omkar Namdev/SF0015698</t>
  </si>
  <si>
    <t>Umesh Kumar/SF0088299</t>
  </si>
  <si>
    <t>Completed-Report Submitted</t>
  </si>
  <si>
    <t>Deepak Kumar Nema</t>
  </si>
  <si>
    <t>SF0055590</t>
  </si>
  <si>
    <t>Resigned-Exited</t>
  </si>
  <si>
    <t>Customer Retention Associate Aditya Shrivastav/SF0101282 was found involved in Collection Amount Misappropriation (Collected EMIs but not posted to concerned borrower accounts) on the names of 02 borrower for the amounting to Rs. 8,500/- based on the evidence available.
Customer Retention Associate Aditya Shrivastav was resigned and left  on date 02-May-26. (As per EDR report)
# Total Fraud Amount - Rs. 8,500/-
# Amount accounted in FIMO Rs. 0/- 
# Fraud amount recovered - Rs. 0/-
# Net Fraud Amount - Rs. 8,500/-</t>
  </si>
  <si>
    <t xml:space="preserve">As per digital payment receipt and loan card, Borrower Kalpana Pouranik_358459799 paid the below-mentioned EMI amount to the Credit Assistant Bhagvat Kachhi_SF0077534 but the same was not posted in the FIMO.
# Borrower paid an EMI amount of Rs. 4,230/- on 14-Apr-2025 through cash.
# Borrower paid an EMI amount of Rs. 4,230/- on 27-May-2025 through UPI.
# Total fraud amount Rs. 8,460/-
# Amount accounted in FIMO Rs. 0/-
# Amount recovered Rs. 0/- 
# Net fraud amount Rs. 8,460/-
Evidence availability : Digital Payment Receipt, Loan Card, Borrower Written Statement.
UPI Holder Name_ Manisha Kachhi
Note_ CA Bhagvat's fraud amount mentioned in another FI report of complaint no. - FN26-27-00365.
As per complaint by IA team, CRA Aditya Shrivastav collected EMI amount but during verification it was found that actual collected amount by CA Bhagvat Kachhi from borrower. 
</t>
  </si>
  <si>
    <t xml:space="preserve">As per digital payment receipt and loan card, Borrower Kalpana Pouranik_358459799 paid the below-mentioned EMI amount to the Credit Assistant Bhagvat Kachhi_SF0077534 but the same was not posted in the FIMO.
# Borrower paid an EMI amount of Rs. 4,230/- on 14-Apr-2025 through cash.
# Borrower paid an EMI amount of Rs. 4,230/- on 27-May-2025 through UPI.
# Total fraud amount Rs. 8,460/-
# Amount accounted in FIMO Rs. 0/-
# Amount recovered Rs. 0/- 
# Net fraud amount Rs. 8,460/-
Evidence availability : Digital Payment Receipt, Loan Card, Borrower Written Statement.
UPI Holder Name_ Manisha Kachhi
Note_ CA Bhagvat's fraud amount mentioned in another FI report of complaint no. - FN26-27-00365.
As per complaint by IA team, CRA Aditya Shrivastav collected EMI amount but during verification it was found that actual collected amount by CA Bhagvat Kachhi from borrower.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</si>
</sst>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6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67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>
      <alignment horizontal="center" vertical="center" readingOrder="1"/>
    </xf>
    <xf numFmtId="172" fontId="35" fillId="0" borderId="1" xfId="0" applyNumberFormat="1" applyFont="1" applyBorder="1" applyAlignment="1">
      <alignment horizontal="center" vertical="center" readingOrder="1"/>
    </xf>
    <xf numFmtId="0" fontId="6" fillId="8" borderId="1" xfId="0" applyFont="1" applyFill="1" applyBorder="1" applyAlignment="1" applyProtection="1">
      <alignment horizontal="left" vertical="center" wrapText="1"/>
      <protection locked="0"/>
    </xf>
    <xf numFmtId="0" fontId="36" fillId="0" borderId="1" xfId="0" applyFont="1" applyBorder="1" applyAlignment="1">
      <alignment horizontal="center" vertical="center" readingOrder="1"/>
    </xf>
    <xf numFmtId="172" fontId="36" fillId="0" borderId="1" xfId="0" applyNumberFormat="1" applyFont="1" applyBorder="1" applyAlignment="1">
      <alignment horizontal="center" vertical="center" readingOrder="1"/>
    </xf>
    <xf numFmtId="0" fontId="17" fillId="6" borderId="1" xfId="0" applyFont="1" applyFill="1" applyBorder="1" applyAlignment="1">
      <alignment horizontal="center" vertical="center" wrapText="1" readingOrder="1"/>
    </xf>
    <xf numFmtId="0" fontId="35" fillId="0" borderId="1" xfId="0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>
      <alignment horizontal="center" vertical="center" readingOrder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7265625" bestFit="1" customWidth="1"/>
    <col min="2" max="2" width="24.54296875" customWidth="1"/>
    <col min="3" max="3" width="25.26953125" customWidth="1"/>
    <col min="4" max="4" width="25.7265625" customWidth="1"/>
    <col min="5" max="5" width="22.54296875" customWidth="1"/>
    <col min="6" max="6" width="92.26953125" bestFit="1" customWidth="1"/>
    <col min="7" max="7" width="22.453125" bestFit="1" customWidth="1"/>
    <col min="8" max="8" width="11.7265625" bestFit="1" customWidth="1"/>
    <col min="9" max="9" width="30.26953125" customWidth="1"/>
  </cols>
  <sheetData>
    <row r="1" spans="1:11" ht="26" x14ac:dyDescent="0.35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4" t="s">
        <v>170</v>
      </c>
      <c r="G1" s="84" t="s">
        <v>178</v>
      </c>
      <c r="H1" s="84" t="s">
        <v>181</v>
      </c>
      <c r="I1" s="97" t="s">
        <v>90</v>
      </c>
    </row>
    <row r="2" spans="1:11" x14ac:dyDescent="0.35">
      <c r="A2" s="56" t="s">
        <v>126</v>
      </c>
      <c r="B2" t="s">
        <v>99</v>
      </c>
      <c r="C2" s="54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220</v>
      </c>
      <c r="K2" s="98"/>
    </row>
    <row r="3" spans="1:11" x14ac:dyDescent="0.35">
      <c r="A3" s="56" t="s">
        <v>127</v>
      </c>
      <c r="B3" t="s">
        <v>100</v>
      </c>
      <c r="C3" s="54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221</v>
      </c>
      <c r="K3" s="98"/>
    </row>
    <row r="4" spans="1:11" x14ac:dyDescent="0.35">
      <c r="A4" s="56" t="s">
        <v>119</v>
      </c>
      <c r="B4" t="s">
        <v>101</v>
      </c>
      <c r="C4" s="54" t="s">
        <v>113</v>
      </c>
      <c r="D4" t="s">
        <v>141</v>
      </c>
      <c r="E4" t="s">
        <v>118</v>
      </c>
      <c r="F4" t="s">
        <v>173</v>
      </c>
      <c r="G4" s="54"/>
      <c r="I4" t="s">
        <v>183</v>
      </c>
      <c r="J4" t="s">
        <v>222</v>
      </c>
      <c r="K4" s="98"/>
    </row>
    <row r="5" spans="1:11" x14ac:dyDescent="0.35">
      <c r="A5" s="56" t="s">
        <v>128</v>
      </c>
      <c r="C5" s="54" t="s">
        <v>114</v>
      </c>
      <c r="D5" t="s">
        <v>106</v>
      </c>
      <c r="E5" t="s">
        <v>189</v>
      </c>
      <c r="F5" t="s">
        <v>174</v>
      </c>
      <c r="I5" t="s">
        <v>185</v>
      </c>
      <c r="K5" s="98"/>
    </row>
    <row r="6" spans="1:11" x14ac:dyDescent="0.35">
      <c r="A6" s="56" t="s">
        <v>132</v>
      </c>
      <c r="C6" s="54" t="s">
        <v>110</v>
      </c>
      <c r="D6" t="s">
        <v>104</v>
      </c>
      <c r="E6" t="s">
        <v>109</v>
      </c>
      <c r="I6" t="s">
        <v>186</v>
      </c>
      <c r="K6" s="98"/>
    </row>
    <row r="7" spans="1:11" x14ac:dyDescent="0.35">
      <c r="C7" s="54" t="s">
        <v>115</v>
      </c>
      <c r="E7" t="s">
        <v>105</v>
      </c>
      <c r="I7" t="s">
        <v>187</v>
      </c>
      <c r="K7" s="98"/>
    </row>
    <row r="8" spans="1:11" x14ac:dyDescent="0.35">
      <c r="C8" s="54" t="s">
        <v>116</v>
      </c>
      <c r="E8" t="s">
        <v>104</v>
      </c>
      <c r="I8" t="s">
        <v>188</v>
      </c>
      <c r="K8" s="98"/>
    </row>
    <row r="9" spans="1:11" x14ac:dyDescent="0.35">
      <c r="C9" s="54" t="s">
        <v>117</v>
      </c>
      <c r="I9" t="s">
        <v>184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B4" sqref="B4"/>
    </sheetView>
  </sheetViews>
  <sheetFormatPr defaultColWidth="0" defaultRowHeight="14.5" zeroHeight="1" x14ac:dyDescent="0.35"/>
  <cols>
    <col min="1" max="1" width="9" customWidth="1"/>
    <col min="2" max="2" width="13.26953125" customWidth="1"/>
    <col min="3" max="6" width="15.54296875" customWidth="1"/>
    <col min="7" max="7" width="17.7265625" bestFit="1" customWidth="1"/>
    <col min="8" max="8" width="19.7265625" customWidth="1"/>
    <col min="9" max="9" width="20.2695312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26953125" customWidth="1"/>
    <col min="19" max="19" width="20.26953125" customWidth="1"/>
    <col min="20" max="20" width="18.453125" customWidth="1"/>
    <col min="21" max="21" width="20.26953125" customWidth="1"/>
    <col min="22" max="22" width="25.453125" customWidth="1"/>
    <col min="23" max="23" width="32.26953125" customWidth="1"/>
    <col min="24" max="24" width="46.7265625" customWidth="1"/>
    <col min="25" max="25" width="23.7265625" customWidth="1"/>
    <col min="26" max="26" width="16.7265625" customWidth="1"/>
    <col min="27" max="33" width="16.26953125" customWidth="1"/>
    <col min="34" max="35" width="17" customWidth="1"/>
    <col min="36" max="37" width="31.453125" customWidth="1"/>
    <col min="38" max="38" width="16.26953125" customWidth="1"/>
    <col min="39" max="39" width="15.7265625" customWidth="1"/>
    <col min="40" max="40" width="14.54296875" customWidth="1"/>
    <col min="41" max="41" width="60.453125" customWidth="1"/>
    <col min="42" max="42" width="5.7265625" customWidth="1"/>
    <col min="43" max="43" width="0" hidden="1" customWidth="1"/>
    <col min="44" max="16384" width="5.7265625" hidden="1"/>
  </cols>
  <sheetData>
    <row r="1" spans="1:41" ht="18.5" x14ac:dyDescent="0.35">
      <c r="A1" s="2" t="s">
        <v>2</v>
      </c>
    </row>
    <row r="2" spans="1:41" ht="15.5" x14ac:dyDescent="0.35">
      <c r="A2" s="70" t="s">
        <v>223</v>
      </c>
    </row>
    <row r="3" spans="1:41" ht="15.5" x14ac:dyDescent="0.35">
      <c r="A3" s="71" t="s">
        <v>247</v>
      </c>
      <c r="H3" s="108"/>
    </row>
    <row r="4" spans="1:41" ht="65" x14ac:dyDescent="0.35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219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231</v>
      </c>
      <c r="O4" s="6" t="s">
        <v>232</v>
      </c>
      <c r="P4" s="6" t="s">
        <v>233</v>
      </c>
      <c r="Q4" s="6" t="s">
        <v>234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79</v>
      </c>
      <c r="Z4" s="4" t="s">
        <v>97</v>
      </c>
      <c r="AA4" s="4" t="s">
        <v>98</v>
      </c>
      <c r="AB4" s="4" t="s">
        <v>239</v>
      </c>
      <c r="AC4" s="4" t="s">
        <v>240</v>
      </c>
      <c r="AD4" s="4" t="s">
        <v>242</v>
      </c>
      <c r="AE4" s="4" t="s">
        <v>241</v>
      </c>
      <c r="AF4" s="4" t="s">
        <v>246</v>
      </c>
      <c r="AG4" s="4" t="s">
        <v>243</v>
      </c>
      <c r="AH4" s="4" t="s">
        <v>134</v>
      </c>
      <c r="AI4" s="4" t="s">
        <v>135</v>
      </c>
      <c r="AJ4" s="4" t="s">
        <v>244</v>
      </c>
      <c r="AK4" s="4" t="s">
        <v>235</v>
      </c>
      <c r="AL4" s="4" t="s">
        <v>236</v>
      </c>
      <c r="AM4" s="4" t="s">
        <v>245</v>
      </c>
      <c r="AN4" s="4" t="s">
        <v>237</v>
      </c>
      <c r="AO4" s="4" t="s">
        <v>238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MPGL2055</v>
      </c>
      <c r="D5" s="64" t="str">
        <f>IF('Physical Cash at Safe'!D28="Yes", 'Physical Cash at Safe'!A4, 'Borrower Wise Details'!C5)</f>
        <v>Hatta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Madhya Pradesh 2</v>
      </c>
      <c r="G5" s="61">
        <v>46151</v>
      </c>
      <c r="H5" s="62" t="s">
        <v>540</v>
      </c>
      <c r="I5" s="61">
        <v>46153</v>
      </c>
      <c r="J5" s="79" t="str">
        <f>IF('Physical Cash at Safe'!D28="Yes",'Physical Cash at Safe'!E28,IF('Borrower Wise Details'!D5&lt;&gt;"",'Borrower Wise Details'!D5,""))</f>
        <v>FN26-27-00366</v>
      </c>
      <c r="K5" s="89">
        <v>1</v>
      </c>
      <c r="L5" s="90">
        <v>1230</v>
      </c>
      <c r="M5" s="90">
        <v>0</v>
      </c>
      <c r="N5" s="90" t="s">
        <v>541</v>
      </c>
      <c r="O5" s="90" t="s">
        <v>542</v>
      </c>
      <c r="P5" s="90" t="s">
        <v>543</v>
      </c>
      <c r="Q5" s="90" t="s">
        <v>544</v>
      </c>
      <c r="R5" s="80" t="str">
        <f>IF('Physical Cash at Safe'!$D$28="Yes", 'Physical Cash at Safe'!$A$28, IF('Borrower Wise Details'!F5&lt;&gt;"", 'Borrower Wise Details'!F5, ""))</f>
        <v>Aditya Shrivastava</v>
      </c>
      <c r="S5" s="79" t="str">
        <f>IF('Physical Cash at Safe'!$D$28="Yes", 'Physical Cash at Safe'!$C$28, IF('Borrower Wise Details'!H5&lt;&gt;"", 'Borrower Wise Details'!H5, ""))</f>
        <v>Customer Retention Associate</v>
      </c>
      <c r="T5" s="79" t="str">
        <f>IF('Physical Cash at Safe'!$D$28="Yes", 'Physical Cash at Safe'!$B$28, IF('Borrower Wise Details'!G5&lt;&gt;"", 'Borrower Wise Details'!G5, ""))</f>
        <v>SF0101282</v>
      </c>
      <c r="U5" s="83" t="s">
        <v>548</v>
      </c>
      <c r="V5" s="61">
        <v>46144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545</v>
      </c>
      <c r="Z5" s="61">
        <v>46182</v>
      </c>
      <c r="AA5" s="61">
        <v>46185</v>
      </c>
      <c r="AB5" s="61"/>
      <c r="AC5" s="61"/>
      <c r="AD5" s="61"/>
      <c r="AE5" s="61" t="s">
        <v>546</v>
      </c>
      <c r="AF5" s="61" t="s">
        <v>547</v>
      </c>
      <c r="AG5" s="123">
        <v>24</v>
      </c>
      <c r="AH5" s="106" cm="1">
        <f t="array" ref="AH5">IF(COUNTA('Loan Outstanding Report'!$BI$5:$BI$27)=0,"",SUMPRODUCT(--(FREQUENCY(IF('Loan Outstanding Report'!$BI$5:$BI$27&lt;&gt;"",MATCH('Loan Outstanding Report'!$S$5:$S$27,'Loan Outstanding Report'!$S$5:$S$27,0)),ROW('Loan Outstanding Report'!$S$5:$S$27)-ROW('Loan Outstanding Report'!S5)+1)&gt;0)))</f>
        <v>21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8500</v>
      </c>
      <c r="AJ5" s="106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8500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3</v>
      </c>
      <c r="AN5" s="61">
        <v>46211</v>
      </c>
      <c r="AO5" s="75" t="s">
        <v>549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4" sqref="C4"/>
    </sheetView>
  </sheetViews>
  <sheetFormatPr defaultColWidth="9.26953125" defaultRowHeight="14.5" zeroHeight="1" x14ac:dyDescent="0.35"/>
  <cols>
    <col min="1" max="1" width="8.7265625" customWidth="1"/>
    <col min="2" max="2" width="13.7265625" customWidth="1"/>
    <col min="3" max="3" width="20.26953125" customWidth="1"/>
    <col min="4" max="4" width="23.453125" customWidth="1"/>
    <col min="5" max="5" width="14.7265625" customWidth="1"/>
    <col min="6" max="6" width="18.453125" customWidth="1"/>
    <col min="7" max="7" width="22.54296875" customWidth="1"/>
    <col min="8" max="13" width="23.26953125" customWidth="1"/>
    <col min="14" max="14" width="17.2695312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32" t="s">
        <v>81</v>
      </c>
      <c r="I3" s="132"/>
      <c r="J3" s="132"/>
      <c r="K3" s="132"/>
      <c r="L3" s="132"/>
      <c r="M3" s="13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87</v>
      </c>
      <c r="O4" s="10" t="s">
        <v>164</v>
      </c>
      <c r="P4" s="10" t="s">
        <v>88</v>
      </c>
      <c r="Q4" s="10" t="s">
        <v>190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MPGL2055</v>
      </c>
      <c r="C5" s="50" t="str">
        <f>IF('Fraud Investigation Report'!D5="", "", 'Fraud Investigation Report'!D5)</f>
        <v>Hatta</v>
      </c>
      <c r="D5" s="73" t="str">
        <f>IF(OR('Fraud Investigation Report'!R5="", 'Fraud Investigation Report'!R5=0), "", 'Fraud Investigation Report'!R5)</f>
        <v>Aditya Shrivastava</v>
      </c>
      <c r="E5" s="73" t="str">
        <f>IF(OR('Fraud Investigation Report'!T5="", 'Fraud Investigation Report'!T5=0), "", 'Fraud Investigation Report'!T5)</f>
        <v>SF0101282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FN26-27-00366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8500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8500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8500</v>
      </c>
      <c r="Q5" s="49" t="s">
        <v>222</v>
      </c>
      <c r="R5" s="94" t="s">
        <v>539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7265625" customWidth="1"/>
    <col min="5" max="5" width="19.7265625" customWidth="1"/>
    <col min="6" max="6" width="1" customWidth="1"/>
    <col min="7" max="16384" width="9.26953125" hidden="1"/>
  </cols>
  <sheetData>
    <row r="1" spans="1:5" ht="18.5" x14ac:dyDescent="0.45">
      <c r="A1" s="134" t="s">
        <v>2</v>
      </c>
      <c r="B1" s="135"/>
      <c r="C1" s="135"/>
      <c r="D1" s="135"/>
      <c r="E1" s="136"/>
    </row>
    <row r="2" spans="1:5" ht="18.5" x14ac:dyDescent="0.45">
      <c r="A2" s="14"/>
      <c r="B2" s="137" t="s">
        <v>223</v>
      </c>
      <c r="C2" s="137"/>
      <c r="D2" s="13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253</v>
      </c>
      <c r="B4" s="41" t="s">
        <v>254</v>
      </c>
      <c r="C4" s="41" t="s">
        <v>252</v>
      </c>
      <c r="D4" s="41" t="s">
        <v>251</v>
      </c>
      <c r="E4" s="41" t="s">
        <v>249</v>
      </c>
    </row>
    <row r="5" spans="1:5" ht="35.25" customHeight="1" x14ac:dyDescent="0.35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64</v>
      </c>
    </row>
    <row r="6" spans="1:5" ht="25.5" customHeight="1" x14ac:dyDescent="0.35">
      <c r="A6" s="42" t="s">
        <v>517</v>
      </c>
      <c r="B6" s="18">
        <v>46182</v>
      </c>
      <c r="C6" s="18">
        <v>46181</v>
      </c>
      <c r="D6" s="18">
        <v>46182</v>
      </c>
      <c r="E6" s="19">
        <v>0.3125</v>
      </c>
    </row>
    <row r="7" spans="1:5" ht="15.5" x14ac:dyDescent="0.35">
      <c r="A7" s="138" t="s">
        <v>65</v>
      </c>
      <c r="B7" s="139"/>
      <c r="C7" s="139"/>
      <c r="D7" s="139"/>
      <c r="E7" s="139"/>
    </row>
    <row r="8" spans="1:5" ht="15" customHeight="1" x14ac:dyDescent="0.35">
      <c r="A8" s="140" t="s">
        <v>66</v>
      </c>
      <c r="B8" s="142" t="s">
        <v>86</v>
      </c>
      <c r="C8" s="143"/>
      <c r="D8" s="144" t="s">
        <v>67</v>
      </c>
      <c r="E8" s="145"/>
    </row>
    <row r="9" spans="1:5" ht="14.5" x14ac:dyDescent="0.35">
      <c r="A9" s="14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400</v>
      </c>
      <c r="C11" s="23">
        <f>B11*A11</f>
        <v>200000</v>
      </c>
      <c r="D11" s="25">
        <v>369</v>
      </c>
      <c r="E11" s="23">
        <f t="shared" ref="E11:E17" si="0">D11*A11</f>
        <v>184500</v>
      </c>
    </row>
    <row r="12" spans="1:5" ht="14.5" x14ac:dyDescent="0.35">
      <c r="A12" s="24">
        <v>200</v>
      </c>
      <c r="B12" s="25">
        <v>84</v>
      </c>
      <c r="C12" s="23">
        <f>B12*A12</f>
        <v>16800</v>
      </c>
      <c r="D12" s="25">
        <v>85</v>
      </c>
      <c r="E12" s="23">
        <f t="shared" si="0"/>
        <v>17000</v>
      </c>
    </row>
    <row r="13" spans="1:5" ht="14.5" x14ac:dyDescent="0.35">
      <c r="A13" s="24">
        <v>100</v>
      </c>
      <c r="B13" s="25">
        <v>300</v>
      </c>
      <c r="C13" s="23">
        <f t="shared" ref="C13:C17" si="1">B13*A13</f>
        <v>30000</v>
      </c>
      <c r="D13" s="25">
        <v>413</v>
      </c>
      <c r="E13" s="23">
        <f t="shared" si="0"/>
        <v>41300</v>
      </c>
    </row>
    <row r="14" spans="1:5" ht="14.5" x14ac:dyDescent="0.35">
      <c r="A14" s="24">
        <v>50</v>
      </c>
      <c r="B14" s="25">
        <v>6</v>
      </c>
      <c r="C14" s="23">
        <f t="shared" si="1"/>
        <v>300</v>
      </c>
      <c r="D14" s="25">
        <v>82</v>
      </c>
      <c r="E14" s="23">
        <f t="shared" si="0"/>
        <v>4100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9</v>
      </c>
      <c r="E15" s="23">
        <f t="shared" si="0"/>
        <v>180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2</v>
      </c>
      <c r="E16" s="23">
        <f t="shared" si="0"/>
        <v>20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247100</v>
      </c>
      <c r="D19" s="30" t="s">
        <v>71</v>
      </c>
      <c r="E19" s="31">
        <f>SUM(E10:E18)</f>
        <v>247100</v>
      </c>
    </row>
    <row r="20" spans="1:5" ht="30" customHeight="1" x14ac:dyDescent="0.35">
      <c r="A20" s="146" t="s">
        <v>91</v>
      </c>
      <c r="B20" s="147"/>
      <c r="C20" s="32">
        <v>247100</v>
      </c>
      <c r="D20" s="33" t="s">
        <v>85</v>
      </c>
      <c r="E20" s="34">
        <v>0</v>
      </c>
    </row>
    <row r="21" spans="1:5" ht="30" customHeight="1" x14ac:dyDescent="0.35">
      <c r="A21" s="148" t="s">
        <v>82</v>
      </c>
      <c r="B21" s="149"/>
      <c r="C21" s="34">
        <v>0</v>
      </c>
      <c r="D21" s="33" t="s">
        <v>83</v>
      </c>
      <c r="E21" s="34">
        <v>0</v>
      </c>
    </row>
    <row r="22" spans="1:5" ht="30" customHeight="1" x14ac:dyDescent="0.35">
      <c r="A22" s="148" t="s">
        <v>72</v>
      </c>
      <c r="B22" s="149"/>
      <c r="C22" s="34">
        <v>0</v>
      </c>
      <c r="D22" s="35" t="s">
        <v>73</v>
      </c>
      <c r="E22" s="34"/>
    </row>
    <row r="23" spans="1:5" ht="30" customHeight="1" x14ac:dyDescent="0.35">
      <c r="A23" s="148" t="s">
        <v>74</v>
      </c>
      <c r="B23" s="149"/>
      <c r="C23" s="52">
        <f>(C19+C21)-(E20+E21)-E19</f>
        <v>0</v>
      </c>
      <c r="D23" s="53" t="s">
        <v>192</v>
      </c>
      <c r="E23" s="34">
        <v>0</v>
      </c>
    </row>
    <row r="24" spans="1:5" ht="82.5" customHeight="1" x14ac:dyDescent="0.35">
      <c r="A24" s="33" t="s">
        <v>225</v>
      </c>
      <c r="B24" s="133"/>
      <c r="C24" s="133"/>
      <c r="D24" s="133"/>
      <c r="E24" s="133"/>
    </row>
    <row r="25" spans="1:5" ht="57.75" customHeight="1" x14ac:dyDescent="0.35">
      <c r="A25" s="36" t="s">
        <v>75</v>
      </c>
      <c r="B25" s="156"/>
      <c r="C25" s="156"/>
      <c r="D25" s="156"/>
      <c r="E25" s="156"/>
    </row>
    <row r="26" spans="1:5" ht="20.149999999999999" customHeight="1" x14ac:dyDescent="0.35">
      <c r="A26" s="161" t="s">
        <v>169</v>
      </c>
      <c r="B26" s="161"/>
      <c r="C26" s="161"/>
      <c r="D26" s="161"/>
      <c r="E26" s="161"/>
    </row>
    <row r="27" spans="1:5" ht="27.75" customHeight="1" x14ac:dyDescent="0.35">
      <c r="A27" s="77" t="s">
        <v>129</v>
      </c>
      <c r="B27" s="77" t="s">
        <v>130</v>
      </c>
      <c r="C27" s="77" t="s">
        <v>131</v>
      </c>
      <c r="D27" s="77" t="s">
        <v>165</v>
      </c>
      <c r="E27" s="77" t="s">
        <v>166</v>
      </c>
    </row>
    <row r="28" spans="1:5" ht="30" customHeight="1" x14ac:dyDescent="0.35">
      <c r="A28" s="41"/>
      <c r="B28" s="41"/>
      <c r="C28" s="43"/>
      <c r="D28" s="43" t="s">
        <v>221</v>
      </c>
      <c r="E28" s="87"/>
    </row>
    <row r="29" spans="1:5" ht="30" customHeight="1" x14ac:dyDescent="0.35">
      <c r="A29" s="77" t="s">
        <v>168</v>
      </c>
      <c r="B29" s="78" t="s">
        <v>167</v>
      </c>
      <c r="C29" s="77" t="s">
        <v>194</v>
      </c>
      <c r="D29" s="159" t="s">
        <v>195</v>
      </c>
      <c r="E29" s="160"/>
    </row>
    <row r="30" spans="1:5" ht="40.15" customHeight="1" x14ac:dyDescent="0.35">
      <c r="A30" s="85"/>
      <c r="B30" s="85"/>
      <c r="C30" s="86" t="str">
        <f>IF(AND(A30="",B30=""),"",A30-B30)</f>
        <v/>
      </c>
      <c r="D30" s="162"/>
      <c r="E30" s="163"/>
    </row>
    <row r="31" spans="1:5" ht="15" customHeight="1" x14ac:dyDescent="0.35">
      <c r="A31" s="164"/>
      <c r="B31" s="165"/>
      <c r="C31" s="165"/>
      <c r="D31" s="165"/>
      <c r="E31" s="166"/>
    </row>
    <row r="32" spans="1:5" ht="24.75" customHeight="1" x14ac:dyDescent="0.35">
      <c r="A32" s="37" t="s">
        <v>196</v>
      </c>
      <c r="B32" s="38" t="s">
        <v>520</v>
      </c>
      <c r="C32" s="37" t="s">
        <v>76</v>
      </c>
      <c r="D32" s="157" t="s">
        <v>523</v>
      </c>
      <c r="E32" s="158"/>
    </row>
    <row r="33" spans="1:5" ht="18" customHeight="1" x14ac:dyDescent="0.35">
      <c r="A33" s="37" t="s">
        <v>77</v>
      </c>
      <c r="B33" s="118" t="s">
        <v>518</v>
      </c>
      <c r="C33" s="39" t="s">
        <v>78</v>
      </c>
      <c r="D33" s="150" t="s">
        <v>524</v>
      </c>
      <c r="E33" s="151"/>
    </row>
    <row r="34" spans="1:5" ht="26" x14ac:dyDescent="0.35">
      <c r="A34" s="39" t="s">
        <v>197</v>
      </c>
      <c r="B34" s="118" t="s">
        <v>521</v>
      </c>
      <c r="C34" s="39" t="s">
        <v>198</v>
      </c>
      <c r="D34" s="152" t="s">
        <v>525</v>
      </c>
      <c r="E34" s="153"/>
    </row>
    <row r="35" spans="1:5" ht="26" x14ac:dyDescent="0.35">
      <c r="A35" s="39" t="s">
        <v>199</v>
      </c>
      <c r="B35" s="118" t="s">
        <v>522</v>
      </c>
      <c r="C35" s="39" t="s">
        <v>201</v>
      </c>
      <c r="D35" s="152" t="s">
        <v>526</v>
      </c>
      <c r="E35" s="153"/>
    </row>
    <row r="36" spans="1:5" ht="25.5" customHeight="1" x14ac:dyDescent="0.35">
      <c r="A36" s="39" t="s">
        <v>200</v>
      </c>
      <c r="B36" s="119" t="s">
        <v>519</v>
      </c>
      <c r="C36" s="39" t="s">
        <v>202</v>
      </c>
      <c r="D36" s="154" t="s">
        <v>527</v>
      </c>
      <c r="E36" s="15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1" zoomScaleNormal="100" workbookViewId="0">
      <selection activeCell="K7" sqref="K7"/>
    </sheetView>
  </sheetViews>
  <sheetFormatPr defaultColWidth="0" defaultRowHeight="13" zeroHeight="1" x14ac:dyDescent="0.3"/>
  <cols>
    <col min="1" max="1" width="8.7265625" style="13" customWidth="1"/>
    <col min="2" max="2" width="13.26953125" style="13" customWidth="1"/>
    <col min="3" max="3" width="18.7265625" style="13" customWidth="1"/>
    <col min="4" max="4" width="19.7265625" style="13" customWidth="1"/>
    <col min="5" max="5" width="15.7265625" style="13" customWidth="1"/>
    <col min="6" max="6" width="19.54296875" style="13" customWidth="1"/>
    <col min="7" max="8" width="20.7265625" style="13" customWidth="1"/>
    <col min="9" max="10" width="16" style="13" customWidth="1"/>
    <col min="11" max="11" width="14.7265625" style="13" customWidth="1"/>
    <col min="12" max="12" width="17.26953125" style="13" customWidth="1"/>
    <col min="13" max="13" width="18.7265625" style="59" customWidth="1"/>
    <col min="14" max="14" width="15.54296875" style="13" customWidth="1"/>
    <col min="15" max="15" width="17.26953125" style="13" customWidth="1"/>
    <col min="16" max="16" width="28.26953125" style="13" customWidth="1"/>
    <col min="17" max="17" width="16.54296875" style="13" customWidth="1"/>
    <col min="18" max="18" width="17.453125" style="13" customWidth="1"/>
    <col min="19" max="19" width="20.26953125" style="13" customWidth="1"/>
    <col min="20" max="20" width="20.54296875" style="13" customWidth="1"/>
    <col min="21" max="21" width="18" style="13" customWidth="1"/>
    <col min="22" max="22" width="22.7265625" style="13" customWidth="1"/>
    <col min="23" max="23" width="52.26953125" style="13" customWidth="1"/>
    <col min="24" max="24" width="8.7265625" style="13" customWidth="1"/>
    <col min="25" max="16384" width="8.7265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223</v>
      </c>
    </row>
    <row r="3" spans="1:23" ht="15.5" x14ac:dyDescent="0.35">
      <c r="A3" s="71" t="s">
        <v>248</v>
      </c>
      <c r="E3" s="109" t="s">
        <v>216</v>
      </c>
      <c r="F3" s="109" t="s">
        <v>217</v>
      </c>
      <c r="U3" s="109" t="s">
        <v>216</v>
      </c>
      <c r="V3" s="109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226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230</v>
      </c>
      <c r="S4" s="9" t="s">
        <v>229</v>
      </c>
      <c r="T4" s="9" t="s">
        <v>59</v>
      </c>
      <c r="U4" s="9" t="s">
        <v>149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MPGL2055</v>
      </c>
      <c r="C5" s="60" t="str">
        <f>IF('Loan Outstanding Report'!$H$5="", "", 'Loan Outstanding Report'!$H$5)</f>
        <v>Hatta</v>
      </c>
      <c r="D5" s="120" t="s">
        <v>513</v>
      </c>
      <c r="E5" s="66">
        <v>46182</v>
      </c>
      <c r="F5" s="92" t="s">
        <v>514</v>
      </c>
      <c r="G5" s="49" t="s">
        <v>515</v>
      </c>
      <c r="H5" s="49" t="s">
        <v>516</v>
      </c>
      <c r="I5" s="49" t="s">
        <v>334</v>
      </c>
      <c r="J5" s="49" t="s">
        <v>336</v>
      </c>
      <c r="K5" s="49" t="s">
        <v>337</v>
      </c>
      <c r="L5" s="11">
        <v>355000683</v>
      </c>
      <c r="M5" s="67" t="s">
        <v>338</v>
      </c>
      <c r="N5" s="49">
        <v>80000</v>
      </c>
      <c r="O5" s="49">
        <v>4270</v>
      </c>
      <c r="P5" s="67" t="s">
        <v>126</v>
      </c>
      <c r="Q5" s="88">
        <v>46002</v>
      </c>
      <c r="R5" s="49">
        <v>4270</v>
      </c>
      <c r="S5" s="49">
        <v>0</v>
      </c>
      <c r="T5" s="49">
        <v>0</v>
      </c>
      <c r="U5" s="68">
        <f t="shared" ref="U5:U69" si="0">IF(AND(ISBLANK(R5),ISBLANK(S5),ISBLANK(T5)),"",R5-(S5+T5))</f>
        <v>4270</v>
      </c>
      <c r="V5" s="42" t="s">
        <v>182</v>
      </c>
      <c r="W5" s="69" t="s">
        <v>511</v>
      </c>
    </row>
    <row r="6" spans="1:23" ht="30" customHeight="1" x14ac:dyDescent="0.3">
      <c r="A6" s="65">
        <v>2</v>
      </c>
      <c r="B6" s="60" t="str">
        <f>IF(J6&lt;&gt;"", $B$5, "")</f>
        <v>MPGL2055</v>
      </c>
      <c r="C6" s="50" t="str">
        <f>IF(J6&lt;&gt;"", $C$5, "")</f>
        <v>Hatta</v>
      </c>
      <c r="D6" s="50" t="str">
        <f>IF(J6&lt;&gt;"", $D$5, "")</f>
        <v>FN26-27-00366</v>
      </c>
      <c r="E6" s="66">
        <v>46184</v>
      </c>
      <c r="F6" s="50" t="str">
        <f>IF(J6&lt;&gt;"", $F$5, "")</f>
        <v>Aditya Shrivastava</v>
      </c>
      <c r="G6" s="50" t="str">
        <f>IF(J6&lt;&gt;"", $G$5, "")</f>
        <v>SF0101282</v>
      </c>
      <c r="H6" s="50" t="str">
        <f>IF(J6&lt;&gt;"", $H$5, "")</f>
        <v>Customer Retention Associate</v>
      </c>
      <c r="I6" s="49" t="s">
        <v>493</v>
      </c>
      <c r="J6" s="49" t="s">
        <v>495</v>
      </c>
      <c r="K6" s="49" t="s">
        <v>496</v>
      </c>
      <c r="L6" s="11">
        <v>356284445</v>
      </c>
      <c r="M6" s="67" t="s">
        <v>497</v>
      </c>
      <c r="N6" s="49">
        <v>80000</v>
      </c>
      <c r="O6" s="49">
        <v>4230</v>
      </c>
      <c r="P6" s="67" t="s">
        <v>126</v>
      </c>
      <c r="Q6" s="67">
        <v>46050</v>
      </c>
      <c r="R6" s="49">
        <v>4230</v>
      </c>
      <c r="S6" s="49">
        <v>0</v>
      </c>
      <c r="T6" s="49">
        <v>0</v>
      </c>
      <c r="U6" s="68">
        <f t="shared" si="0"/>
        <v>4230</v>
      </c>
      <c r="V6" s="42" t="s">
        <v>181</v>
      </c>
      <c r="W6" s="69" t="s">
        <v>512</v>
      </c>
    </row>
    <row r="7" spans="1:23" ht="30" customHeight="1" x14ac:dyDescent="0.3">
      <c r="A7" s="65">
        <v>3</v>
      </c>
      <c r="B7" s="60" t="str">
        <f t="shared" ref="B7:B70" si="1">IF(J7&lt;&gt;"", $B$5, "")</f>
        <v>MPGL2055</v>
      </c>
      <c r="C7" s="50" t="str">
        <f t="shared" ref="C7:C70" si="2">IF(J7&lt;&gt;"", $C$5, "")</f>
        <v>Hatta</v>
      </c>
      <c r="D7" s="50" t="str">
        <f t="shared" ref="D7:D70" si="3">IF(J7&lt;&gt;"", $D$5, "")</f>
        <v>FN26-27-00366</v>
      </c>
      <c r="E7" s="66">
        <v>46183</v>
      </c>
      <c r="F7" s="50" t="str">
        <f t="shared" ref="F7:F70" si="4">IF(J7&lt;&gt;"", $F$5, "")</f>
        <v>Aditya Shrivastava</v>
      </c>
      <c r="G7" s="50" t="str">
        <f t="shared" ref="G7:G70" si="5">IF(J7&lt;&gt;"", $G$5, "")</f>
        <v>SF0101282</v>
      </c>
      <c r="H7" s="50" t="str">
        <f t="shared" ref="H7:H70" si="6">IF(J7&lt;&gt;"", $H$5, "")</f>
        <v>Customer Retention Associate</v>
      </c>
      <c r="I7" s="49" t="s">
        <v>381</v>
      </c>
      <c r="J7" s="49" t="s">
        <v>529</v>
      </c>
      <c r="K7" s="49" t="s">
        <v>530</v>
      </c>
      <c r="L7" s="11">
        <v>358459799</v>
      </c>
      <c r="M7" s="67" t="s">
        <v>531</v>
      </c>
      <c r="N7" s="49">
        <v>80000</v>
      </c>
      <c r="O7" s="49">
        <v>4230</v>
      </c>
      <c r="P7" s="67" t="s">
        <v>126</v>
      </c>
      <c r="Q7" s="67">
        <v>45761</v>
      </c>
      <c r="R7" s="49">
        <v>0</v>
      </c>
      <c r="S7" s="49">
        <v>0</v>
      </c>
      <c r="T7" s="49">
        <v>0</v>
      </c>
      <c r="U7" s="68">
        <f t="shared" si="0"/>
        <v>0</v>
      </c>
      <c r="V7" s="42" t="s">
        <v>182</v>
      </c>
      <c r="W7" s="69" t="s">
        <v>550</v>
      </c>
    </row>
    <row r="8" spans="1:23" ht="30" customHeight="1" x14ac:dyDescent="0.3">
      <c r="A8" s="65">
        <v>4</v>
      </c>
      <c r="B8" s="60" t="str">
        <f t="shared" si="1"/>
        <v>MPGL2055</v>
      </c>
      <c r="C8" s="50" t="str">
        <f t="shared" si="2"/>
        <v>Hatta</v>
      </c>
      <c r="D8" s="50" t="str">
        <f t="shared" si="3"/>
        <v>FN26-27-00366</v>
      </c>
      <c r="E8" s="66">
        <v>46183</v>
      </c>
      <c r="F8" s="50" t="str">
        <f t="shared" si="4"/>
        <v>Aditya Shrivastava</v>
      </c>
      <c r="G8" s="50" t="str">
        <f t="shared" si="5"/>
        <v>SF0101282</v>
      </c>
      <c r="H8" s="50" t="str">
        <f t="shared" si="6"/>
        <v>Customer Retention Associate</v>
      </c>
      <c r="I8" s="49" t="s">
        <v>381</v>
      </c>
      <c r="J8" s="49" t="s">
        <v>529</v>
      </c>
      <c r="K8" s="49" t="s">
        <v>530</v>
      </c>
      <c r="L8" s="11">
        <v>358459799</v>
      </c>
      <c r="M8" s="67" t="s">
        <v>531</v>
      </c>
      <c r="N8" s="49">
        <v>80000</v>
      </c>
      <c r="O8" s="49">
        <v>4230</v>
      </c>
      <c r="P8" s="67" t="s">
        <v>126</v>
      </c>
      <c r="Q8" s="67">
        <v>45804</v>
      </c>
      <c r="R8" s="49">
        <v>0</v>
      </c>
      <c r="S8" s="49">
        <v>0</v>
      </c>
      <c r="T8" s="49">
        <v>0</v>
      </c>
      <c r="U8" s="68">
        <f t="shared" si="0"/>
        <v>0</v>
      </c>
      <c r="V8" s="42" t="s">
        <v>182</v>
      </c>
      <c r="W8" s="69" t="s">
        <v>550</v>
      </c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7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3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28"/>
  <sheetViews>
    <sheetView showGridLines="0" topLeftCell="BG1" zoomScaleNormal="100" workbookViewId="0">
      <selection activeCell="BH10" sqref="BH10"/>
    </sheetView>
  </sheetViews>
  <sheetFormatPr defaultColWidth="34" defaultRowHeight="14.5" x14ac:dyDescent="0.35"/>
  <cols>
    <col min="1" max="1" width="6.1796875" style="111" customWidth="1"/>
    <col min="2" max="2" width="9.453125" style="111" bestFit="1" customWidth="1"/>
    <col min="3" max="3" width="15.81640625" style="111" bestFit="1" customWidth="1"/>
    <col min="4" max="4" width="10.81640625" style="111" bestFit="1" customWidth="1"/>
    <col min="5" max="5" width="9.26953125" style="111" bestFit="1" customWidth="1"/>
    <col min="6" max="6" width="11.1796875" style="111" bestFit="1" customWidth="1"/>
    <col min="7" max="7" width="15.26953125" style="111" bestFit="1" customWidth="1"/>
    <col min="8" max="8" width="10.81640625" style="111" bestFit="1" customWidth="1"/>
    <col min="9" max="9" width="12.54296875" style="111" bestFit="1" customWidth="1"/>
    <col min="10" max="10" width="17" style="111" bestFit="1" customWidth="1"/>
    <col min="11" max="11" width="12.7265625" style="111" bestFit="1" customWidth="1"/>
    <col min="12" max="12" width="14.26953125" style="111" bestFit="1" customWidth="1"/>
    <col min="13" max="13" width="14" style="111" bestFit="1" customWidth="1"/>
    <col min="14" max="14" width="12.81640625" style="111" bestFit="1" customWidth="1"/>
    <col min="15" max="15" width="23.81640625" style="111" bestFit="1" customWidth="1"/>
    <col min="16" max="16" width="12.453125" style="111" bestFit="1" customWidth="1"/>
    <col min="17" max="17" width="28.453125" style="111" bestFit="1" customWidth="1"/>
    <col min="18" max="18" width="16.81640625" style="111" bestFit="1" customWidth="1"/>
    <col min="19" max="20" width="15.7265625" style="111" bestFit="1" customWidth="1"/>
    <col min="21" max="21" width="9.81640625" style="111" bestFit="1" customWidth="1"/>
    <col min="22" max="22" width="11.7265625" style="111" bestFit="1" customWidth="1"/>
    <col min="23" max="23" width="12.7265625" style="111" bestFit="1" customWidth="1"/>
    <col min="24" max="24" width="18.54296875" style="111" bestFit="1" customWidth="1"/>
    <col min="25" max="25" width="12.453125" style="111" bestFit="1" customWidth="1"/>
    <col min="26" max="26" width="18.54296875" style="111" bestFit="1" customWidth="1"/>
    <col min="27" max="27" width="12.81640625" style="111" bestFit="1" customWidth="1"/>
    <col min="28" max="28" width="16.1796875" style="111" bestFit="1" customWidth="1"/>
    <col min="29" max="29" width="22.453125" style="111" bestFit="1" customWidth="1"/>
    <col min="30" max="30" width="19.54296875" style="111" bestFit="1" customWidth="1"/>
    <col min="31" max="31" width="13.7265625" style="111" bestFit="1" customWidth="1"/>
    <col min="32" max="32" width="11.54296875" style="111" bestFit="1" customWidth="1"/>
    <col min="33" max="33" width="23.1796875" style="111" bestFit="1" customWidth="1"/>
    <col min="34" max="34" width="18" style="111" bestFit="1" customWidth="1"/>
    <col min="35" max="35" width="22.7265625" style="111" bestFit="1" customWidth="1"/>
    <col min="36" max="36" width="19" style="111" bestFit="1" customWidth="1"/>
    <col min="37" max="37" width="21.1796875" style="111" bestFit="1" customWidth="1"/>
    <col min="38" max="38" width="18.7265625" style="111" bestFit="1" customWidth="1"/>
    <col min="39" max="39" width="20.453125" style="111" bestFit="1" customWidth="1"/>
    <col min="40" max="40" width="20.1796875" style="111" bestFit="1" customWidth="1"/>
    <col min="41" max="41" width="17.7265625" style="111" bestFit="1" customWidth="1"/>
    <col min="42" max="42" width="22.453125" style="111" bestFit="1" customWidth="1"/>
    <col min="43" max="43" width="22.1796875" style="111" bestFit="1" customWidth="1"/>
    <col min="44" max="44" width="19.54296875" style="111" bestFit="1" customWidth="1"/>
    <col min="45" max="45" width="16.54296875" style="111" bestFit="1" customWidth="1"/>
    <col min="46" max="46" width="15.54296875" style="111" bestFit="1" customWidth="1"/>
    <col min="47" max="47" width="17.26953125" style="111" bestFit="1" customWidth="1"/>
    <col min="48" max="48" width="23.81640625" style="111" bestFit="1" customWidth="1"/>
    <col min="49" max="49" width="11.81640625" style="111" bestFit="1" customWidth="1"/>
    <col min="50" max="50" width="16.54296875" style="111" bestFit="1" customWidth="1"/>
    <col min="51" max="51" width="23.26953125" style="111" bestFit="1" customWidth="1"/>
    <col min="52" max="52" width="19" style="111" bestFit="1" customWidth="1"/>
    <col min="53" max="53" width="22.26953125" style="111" bestFit="1" customWidth="1"/>
    <col min="54" max="54" width="14.54296875" style="111" bestFit="1" customWidth="1"/>
    <col min="55" max="55" width="13.7265625" style="111" bestFit="1" customWidth="1"/>
    <col min="56" max="56" width="13.453125" style="111" bestFit="1" customWidth="1"/>
    <col min="57" max="57" width="16.26953125" style="111" bestFit="1" customWidth="1"/>
    <col min="58" max="58" width="15.7265625" style="111" bestFit="1" customWidth="1"/>
    <col min="59" max="59" width="26.453125" style="111" bestFit="1" customWidth="1"/>
    <col min="60" max="60" width="27.1796875" style="111" bestFit="1" customWidth="1"/>
    <col min="61" max="61" width="20" style="111" bestFit="1" customWidth="1"/>
    <col min="62" max="62" width="17.26953125" style="111" bestFit="1" customWidth="1"/>
    <col min="63" max="63" width="24.26953125" style="112" bestFit="1" customWidth="1"/>
    <col min="64" max="64" width="21.1796875" style="113" bestFit="1" customWidth="1"/>
    <col min="65" max="65" width="24.453125" style="114" bestFit="1" customWidth="1"/>
    <col min="66" max="66" width="28.7265625" style="115" bestFit="1" customWidth="1"/>
    <col min="67" max="67" width="21.26953125" style="111" bestFit="1" customWidth="1"/>
    <col min="68" max="68" width="23.54296875" style="116" bestFit="1" customWidth="1"/>
    <col min="69" max="69" width="84.26953125" style="111" bestFit="1" customWidth="1"/>
    <col min="70" max="16384" width="34" style="111"/>
  </cols>
  <sheetData>
    <row r="1" spans="1:69" x14ac:dyDescent="0.35">
      <c r="A1" s="102" t="s">
        <v>507</v>
      </c>
      <c r="B1" s="121"/>
      <c r="C1" s="117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508</v>
      </c>
      <c r="B2" s="117"/>
      <c r="C2" s="117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509</v>
      </c>
      <c r="B3" s="117"/>
      <c r="C3" s="117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0" t="s">
        <v>216</v>
      </c>
      <c r="BH3" s="110" t="s">
        <v>218</v>
      </c>
      <c r="BI3" s="99"/>
      <c r="BJ3" s="99"/>
      <c r="BK3" s="100"/>
      <c r="BL3" s="101"/>
      <c r="BM3" s="99"/>
      <c r="BN3" s="99"/>
      <c r="BO3" s="99"/>
      <c r="BP3" s="110" t="s">
        <v>216</v>
      </c>
      <c r="BQ3" s="110" t="s">
        <v>218</v>
      </c>
    </row>
    <row r="4" spans="1:69" ht="26" x14ac:dyDescent="0.35">
      <c r="A4" s="130" t="s">
        <v>203</v>
      </c>
      <c r="B4" s="130" t="s">
        <v>5</v>
      </c>
      <c r="C4" s="130" t="s">
        <v>4</v>
      </c>
      <c r="D4" s="130" t="s">
        <v>63</v>
      </c>
      <c r="E4" s="130" t="s">
        <v>62</v>
      </c>
      <c r="F4" s="130" t="s">
        <v>20</v>
      </c>
      <c r="G4" s="130" t="s">
        <v>1</v>
      </c>
      <c r="H4" s="130" t="s">
        <v>204</v>
      </c>
      <c r="I4" s="130" t="s">
        <v>21</v>
      </c>
      <c r="J4" s="130" t="s">
        <v>205</v>
      </c>
      <c r="K4" s="130" t="s">
        <v>22</v>
      </c>
      <c r="L4" s="130" t="s">
        <v>23</v>
      </c>
      <c r="M4" s="130" t="s">
        <v>24</v>
      </c>
      <c r="N4" s="130" t="s">
        <v>25</v>
      </c>
      <c r="O4" s="130" t="s">
        <v>10</v>
      </c>
      <c r="P4" s="130" t="s">
        <v>26</v>
      </c>
      <c r="Q4" s="130" t="s">
        <v>27</v>
      </c>
      <c r="R4" s="130" t="s">
        <v>28</v>
      </c>
      <c r="S4" s="130" t="s">
        <v>206</v>
      </c>
      <c r="T4" s="130" t="s">
        <v>207</v>
      </c>
      <c r="U4" s="130" t="s">
        <v>29</v>
      </c>
      <c r="V4" s="130" t="s">
        <v>30</v>
      </c>
      <c r="W4" s="130" t="s">
        <v>31</v>
      </c>
      <c r="X4" s="130" t="s">
        <v>32</v>
      </c>
      <c r="Y4" s="130" t="s">
        <v>33</v>
      </c>
      <c r="Z4" s="130" t="s">
        <v>34</v>
      </c>
      <c r="AA4" s="130" t="s">
        <v>35</v>
      </c>
      <c r="AB4" s="130" t="s">
        <v>36</v>
      </c>
      <c r="AC4" s="130" t="s">
        <v>37</v>
      </c>
      <c r="AD4" s="130" t="s">
        <v>38</v>
      </c>
      <c r="AE4" s="130" t="s">
        <v>39</v>
      </c>
      <c r="AF4" s="130" t="s">
        <v>208</v>
      </c>
      <c r="AG4" s="130" t="s">
        <v>209</v>
      </c>
      <c r="AH4" s="130" t="s">
        <v>210</v>
      </c>
      <c r="AI4" s="130" t="s">
        <v>40</v>
      </c>
      <c r="AJ4" s="130" t="s">
        <v>41</v>
      </c>
      <c r="AK4" s="130" t="s">
        <v>42</v>
      </c>
      <c r="AL4" s="130" t="s">
        <v>43</v>
      </c>
      <c r="AM4" s="130" t="s">
        <v>211</v>
      </c>
      <c r="AN4" s="130" t="s">
        <v>44</v>
      </c>
      <c r="AO4" s="130" t="s">
        <v>45</v>
      </c>
      <c r="AP4" s="130" t="s">
        <v>212</v>
      </c>
      <c r="AQ4" s="130" t="s">
        <v>213</v>
      </c>
      <c r="AR4" s="130" t="s">
        <v>46</v>
      </c>
      <c r="AS4" s="130" t="s">
        <v>47</v>
      </c>
      <c r="AT4" s="130" t="s">
        <v>48</v>
      </c>
      <c r="AU4" s="130" t="s">
        <v>49</v>
      </c>
      <c r="AV4" s="130" t="s">
        <v>214</v>
      </c>
      <c r="AW4" s="130" t="s">
        <v>50</v>
      </c>
      <c r="AX4" s="130" t="s">
        <v>51</v>
      </c>
      <c r="AY4" s="130" t="s">
        <v>52</v>
      </c>
      <c r="AZ4" s="130" t="s">
        <v>53</v>
      </c>
      <c r="BA4" s="130" t="s">
        <v>54</v>
      </c>
      <c r="BB4" s="130" t="s">
        <v>55</v>
      </c>
      <c r="BC4" s="130" t="s">
        <v>56</v>
      </c>
      <c r="BD4" s="130" t="s">
        <v>57</v>
      </c>
      <c r="BE4" s="130" t="s">
        <v>58</v>
      </c>
      <c r="BF4" s="130" t="s">
        <v>215</v>
      </c>
      <c r="BG4" s="55" t="s">
        <v>123</v>
      </c>
      <c r="BH4" s="12" t="s">
        <v>224</v>
      </c>
      <c r="BI4" s="12" t="s">
        <v>227</v>
      </c>
      <c r="BJ4" s="12" t="s">
        <v>228</v>
      </c>
      <c r="BK4" s="93" t="s">
        <v>177</v>
      </c>
      <c r="BL4" s="12" t="s">
        <v>61</v>
      </c>
      <c r="BM4" s="12" t="s">
        <v>510</v>
      </c>
      <c r="BN4" s="12" t="s">
        <v>60</v>
      </c>
      <c r="BO4" s="12" t="s">
        <v>176</v>
      </c>
      <c r="BP4" s="12" t="s">
        <v>89</v>
      </c>
      <c r="BQ4" s="168" t="s">
        <v>175</v>
      </c>
    </row>
    <row r="5" spans="1:69" hidden="1" x14ac:dyDescent="0.35">
      <c r="A5" s="131">
        <v>1</v>
      </c>
      <c r="B5" s="125" t="s">
        <v>249</v>
      </c>
      <c r="C5" s="125" t="s">
        <v>250</v>
      </c>
      <c r="D5" s="125" t="s">
        <v>251</v>
      </c>
      <c r="E5" s="125" t="s">
        <v>252</v>
      </c>
      <c r="F5" s="125" t="s">
        <v>252</v>
      </c>
      <c r="G5" s="125" t="s">
        <v>253</v>
      </c>
      <c r="H5" s="125" t="s">
        <v>254</v>
      </c>
      <c r="I5" s="125">
        <v>72417</v>
      </c>
      <c r="J5" s="125" t="s">
        <v>255</v>
      </c>
      <c r="K5" s="125">
        <v>72417</v>
      </c>
      <c r="L5" s="125" t="s">
        <v>256</v>
      </c>
      <c r="M5" s="125" t="s">
        <v>257</v>
      </c>
      <c r="N5" s="125">
        <v>133519</v>
      </c>
      <c r="O5" s="125" t="s">
        <v>258</v>
      </c>
      <c r="P5" s="125">
        <v>180357</v>
      </c>
      <c r="Q5" s="125" t="s">
        <v>259</v>
      </c>
      <c r="R5" s="125" t="s">
        <v>260</v>
      </c>
      <c r="S5" s="125" t="s">
        <v>261</v>
      </c>
      <c r="T5" s="125" t="s">
        <v>261</v>
      </c>
      <c r="U5" s="125" t="s">
        <v>262</v>
      </c>
      <c r="V5" s="125" t="s">
        <v>263</v>
      </c>
      <c r="W5" s="125">
        <v>541</v>
      </c>
      <c r="X5" s="125" t="s">
        <v>264</v>
      </c>
      <c r="Y5" s="125">
        <v>352347990</v>
      </c>
      <c r="Z5" s="125" t="s">
        <v>265</v>
      </c>
      <c r="AA5" s="125" t="s">
        <v>266</v>
      </c>
      <c r="AB5" s="126">
        <v>73000</v>
      </c>
      <c r="AC5" s="125" t="s">
        <v>267</v>
      </c>
      <c r="AD5" s="125">
        <v>24</v>
      </c>
      <c r="AE5" s="125" t="s">
        <v>268</v>
      </c>
      <c r="AF5" s="125" t="s">
        <v>269</v>
      </c>
      <c r="AG5" s="125" t="s">
        <v>270</v>
      </c>
      <c r="AH5" s="125" t="s">
        <v>271</v>
      </c>
      <c r="AI5" s="125" t="s">
        <v>272</v>
      </c>
      <c r="AJ5" s="126">
        <v>3900</v>
      </c>
      <c r="AK5" s="126">
        <v>3900</v>
      </c>
      <c r="AL5" s="125" t="s">
        <v>273</v>
      </c>
      <c r="AM5" s="126">
        <v>57769.65</v>
      </c>
      <c r="AN5" s="126">
        <v>20230.349999999999</v>
      </c>
      <c r="AO5" s="126">
        <v>78000</v>
      </c>
      <c r="AP5" s="126">
        <v>15230.35</v>
      </c>
      <c r="AQ5" s="126">
        <v>787.65</v>
      </c>
      <c r="AR5" s="126">
        <v>16018</v>
      </c>
      <c r="AS5" s="126">
        <v>15230.35</v>
      </c>
      <c r="AT5" s="126">
        <v>787.65</v>
      </c>
      <c r="AU5" s="126">
        <v>16018</v>
      </c>
      <c r="AV5" s="125">
        <v>34</v>
      </c>
      <c r="AW5" s="125">
        <v>425</v>
      </c>
      <c r="AX5" s="125" t="s">
        <v>274</v>
      </c>
      <c r="AY5" s="125"/>
      <c r="AZ5" s="125"/>
      <c r="BA5" s="125"/>
      <c r="BB5" s="125" t="s">
        <v>275</v>
      </c>
      <c r="BC5" s="94"/>
      <c r="BD5" s="124"/>
      <c r="BE5" s="126">
        <v>0</v>
      </c>
      <c r="BF5" s="125" t="s">
        <v>261</v>
      </c>
      <c r="BG5" s="125" t="s">
        <v>465</v>
      </c>
      <c r="BH5" s="122" t="s">
        <v>486</v>
      </c>
      <c r="BI5" s="95" t="s">
        <v>99</v>
      </c>
      <c r="BJ5" s="122">
        <v>46182</v>
      </c>
      <c r="BK5" s="94" t="s">
        <v>103</v>
      </c>
      <c r="BL5" s="95" t="s">
        <v>118</v>
      </c>
      <c r="BM5" s="96" t="s">
        <v>180</v>
      </c>
      <c r="BN5" s="94" t="s">
        <v>222</v>
      </c>
      <c r="BO5" s="94"/>
      <c r="BP5" s="42"/>
      <c r="BQ5" s="127" t="s">
        <v>487</v>
      </c>
    </row>
    <row r="6" spans="1:69" hidden="1" x14ac:dyDescent="0.35">
      <c r="A6" s="131">
        <v>2</v>
      </c>
      <c r="B6" s="125" t="s">
        <v>249</v>
      </c>
      <c r="C6" s="125" t="s">
        <v>250</v>
      </c>
      <c r="D6" s="125" t="s">
        <v>251</v>
      </c>
      <c r="E6" s="125" t="s">
        <v>252</v>
      </c>
      <c r="F6" s="125" t="s">
        <v>252</v>
      </c>
      <c r="G6" s="125" t="s">
        <v>253</v>
      </c>
      <c r="H6" s="125" t="s">
        <v>254</v>
      </c>
      <c r="I6" s="125">
        <v>70002</v>
      </c>
      <c r="J6" s="125" t="s">
        <v>276</v>
      </c>
      <c r="K6" s="125">
        <v>70002</v>
      </c>
      <c r="L6" s="125" t="s">
        <v>256</v>
      </c>
      <c r="M6" s="125" t="s">
        <v>257</v>
      </c>
      <c r="N6" s="125">
        <v>118368</v>
      </c>
      <c r="O6" s="125" t="s">
        <v>277</v>
      </c>
      <c r="P6" s="125">
        <v>161581</v>
      </c>
      <c r="Q6" s="125" t="s">
        <v>278</v>
      </c>
      <c r="R6" s="125" t="s">
        <v>260</v>
      </c>
      <c r="S6" s="125" t="s">
        <v>279</v>
      </c>
      <c r="T6" s="125" t="s">
        <v>279</v>
      </c>
      <c r="U6" s="125" t="s">
        <v>262</v>
      </c>
      <c r="V6" s="125" t="s">
        <v>263</v>
      </c>
      <c r="W6" s="125">
        <v>541</v>
      </c>
      <c r="X6" s="125" t="s">
        <v>280</v>
      </c>
      <c r="Y6" s="125">
        <v>353276724</v>
      </c>
      <c r="Z6" s="125" t="s">
        <v>281</v>
      </c>
      <c r="AA6" s="125" t="s">
        <v>282</v>
      </c>
      <c r="AB6" s="126">
        <v>40000</v>
      </c>
      <c r="AC6" s="125" t="s">
        <v>267</v>
      </c>
      <c r="AD6" s="125">
        <v>24</v>
      </c>
      <c r="AE6" s="125" t="s">
        <v>283</v>
      </c>
      <c r="AF6" s="125" t="s">
        <v>284</v>
      </c>
      <c r="AG6" s="125" t="s">
        <v>285</v>
      </c>
      <c r="AH6" s="125" t="s">
        <v>286</v>
      </c>
      <c r="AI6" s="125" t="s">
        <v>287</v>
      </c>
      <c r="AJ6" s="126">
        <v>2130</v>
      </c>
      <c r="AK6" s="126">
        <v>2130</v>
      </c>
      <c r="AL6" s="125" t="s">
        <v>288</v>
      </c>
      <c r="AM6" s="126">
        <v>14417.29</v>
      </c>
      <c r="AN6" s="126">
        <v>6882.71</v>
      </c>
      <c r="AO6" s="126">
        <v>21300</v>
      </c>
      <c r="AP6" s="126">
        <v>25582.71</v>
      </c>
      <c r="AQ6" s="126">
        <v>4152.29</v>
      </c>
      <c r="AR6" s="126">
        <v>29735</v>
      </c>
      <c r="AS6" s="126">
        <v>25582.71</v>
      </c>
      <c r="AT6" s="126">
        <v>4152.29</v>
      </c>
      <c r="AU6" s="126">
        <v>29735</v>
      </c>
      <c r="AV6" s="125">
        <v>32</v>
      </c>
      <c r="AW6" s="125">
        <v>670</v>
      </c>
      <c r="AX6" s="125" t="s">
        <v>274</v>
      </c>
      <c r="AY6" s="125"/>
      <c r="AZ6" s="125"/>
      <c r="BA6" s="125"/>
      <c r="BB6" s="125" t="s">
        <v>275</v>
      </c>
      <c r="BC6" s="94"/>
      <c r="BD6" s="124"/>
      <c r="BE6" s="126">
        <v>0</v>
      </c>
      <c r="BF6" s="125" t="s">
        <v>279</v>
      </c>
      <c r="BG6" s="125" t="s">
        <v>466</v>
      </c>
      <c r="BH6" s="122" t="s">
        <v>486</v>
      </c>
      <c r="BI6" s="95" t="s">
        <v>99</v>
      </c>
      <c r="BJ6" s="122">
        <v>46182</v>
      </c>
      <c r="BK6" s="94" t="s">
        <v>103</v>
      </c>
      <c r="BL6" s="95" t="s">
        <v>118</v>
      </c>
      <c r="BM6" s="96" t="s">
        <v>180</v>
      </c>
      <c r="BN6" s="94" t="s">
        <v>222</v>
      </c>
      <c r="BO6" s="94"/>
      <c r="BP6" s="42"/>
      <c r="BQ6" s="127" t="s">
        <v>487</v>
      </c>
    </row>
    <row r="7" spans="1:69" hidden="1" x14ac:dyDescent="0.35">
      <c r="A7" s="131">
        <v>3</v>
      </c>
      <c r="B7" s="125" t="s">
        <v>249</v>
      </c>
      <c r="C7" s="125" t="s">
        <v>250</v>
      </c>
      <c r="D7" s="125" t="s">
        <v>251</v>
      </c>
      <c r="E7" s="125" t="s">
        <v>252</v>
      </c>
      <c r="F7" s="125" t="s">
        <v>252</v>
      </c>
      <c r="G7" s="125" t="s">
        <v>253</v>
      </c>
      <c r="H7" s="125" t="s">
        <v>254</v>
      </c>
      <c r="I7" s="125">
        <v>70382</v>
      </c>
      <c r="J7" s="125" t="s">
        <v>289</v>
      </c>
      <c r="K7" s="125">
        <v>70382</v>
      </c>
      <c r="L7" s="125" t="s">
        <v>290</v>
      </c>
      <c r="M7" s="125" t="s">
        <v>291</v>
      </c>
      <c r="N7" s="125">
        <v>319763</v>
      </c>
      <c r="O7" s="125" t="s">
        <v>292</v>
      </c>
      <c r="P7" s="125">
        <v>442795</v>
      </c>
      <c r="Q7" s="125" t="s">
        <v>293</v>
      </c>
      <c r="R7" s="125" t="s">
        <v>260</v>
      </c>
      <c r="S7" s="125" t="s">
        <v>294</v>
      </c>
      <c r="T7" s="125" t="s">
        <v>294</v>
      </c>
      <c r="U7" s="125" t="s">
        <v>295</v>
      </c>
      <c r="V7" s="125" t="s">
        <v>263</v>
      </c>
      <c r="W7" s="125">
        <v>0</v>
      </c>
      <c r="X7" s="125" t="s">
        <v>264</v>
      </c>
      <c r="Y7" s="125">
        <v>353518396</v>
      </c>
      <c r="Z7" s="125" t="s">
        <v>296</v>
      </c>
      <c r="AA7" s="125" t="s">
        <v>297</v>
      </c>
      <c r="AB7" s="126">
        <v>42000</v>
      </c>
      <c r="AC7" s="125" t="s">
        <v>298</v>
      </c>
      <c r="AD7" s="125">
        <v>24</v>
      </c>
      <c r="AE7" s="125" t="s">
        <v>299</v>
      </c>
      <c r="AF7" s="125" t="s">
        <v>300</v>
      </c>
      <c r="AG7" s="125" t="s">
        <v>301</v>
      </c>
      <c r="AH7" s="125" t="s">
        <v>302</v>
      </c>
      <c r="AI7" s="125" t="s">
        <v>303</v>
      </c>
      <c r="AJ7" s="126">
        <v>2240</v>
      </c>
      <c r="AK7" s="126">
        <v>2240</v>
      </c>
      <c r="AL7" s="125" t="s">
        <v>304</v>
      </c>
      <c r="AM7" s="126">
        <v>29257.78</v>
      </c>
      <c r="AN7" s="126">
        <v>11062.22</v>
      </c>
      <c r="AO7" s="126">
        <v>40320</v>
      </c>
      <c r="AP7" s="126">
        <v>12742.22</v>
      </c>
      <c r="AQ7" s="126">
        <v>989.78</v>
      </c>
      <c r="AR7" s="126">
        <v>13732</v>
      </c>
      <c r="AS7" s="126">
        <v>12742.22</v>
      </c>
      <c r="AT7" s="126">
        <v>989.78</v>
      </c>
      <c r="AU7" s="126">
        <v>13732</v>
      </c>
      <c r="AV7" s="125">
        <v>27</v>
      </c>
      <c r="AW7" s="125">
        <v>241</v>
      </c>
      <c r="AX7" s="125" t="s">
        <v>274</v>
      </c>
      <c r="AY7" s="125"/>
      <c r="AZ7" s="125"/>
      <c r="BA7" s="125"/>
      <c r="BB7" s="125" t="s">
        <v>275</v>
      </c>
      <c r="BC7" s="94"/>
      <c r="BD7" s="124"/>
      <c r="BE7" s="126">
        <v>0</v>
      </c>
      <c r="BF7" s="125" t="s">
        <v>294</v>
      </c>
      <c r="BG7" s="125" t="s">
        <v>467</v>
      </c>
      <c r="BH7" s="122" t="s">
        <v>486</v>
      </c>
      <c r="BI7" s="95" t="s">
        <v>99</v>
      </c>
      <c r="BJ7" s="122">
        <v>46183</v>
      </c>
      <c r="BK7" s="94" t="s">
        <v>102</v>
      </c>
      <c r="BL7" s="95" t="s">
        <v>107</v>
      </c>
      <c r="BM7" s="96" t="s">
        <v>180</v>
      </c>
      <c r="BN7" s="94" t="s">
        <v>222</v>
      </c>
      <c r="BO7" s="94"/>
      <c r="BP7" s="42"/>
      <c r="BQ7" s="127" t="s">
        <v>488</v>
      </c>
    </row>
    <row r="8" spans="1:69" hidden="1" x14ac:dyDescent="0.35">
      <c r="A8" s="131">
        <v>4</v>
      </c>
      <c r="B8" s="125" t="s">
        <v>249</v>
      </c>
      <c r="C8" s="125" t="s">
        <v>250</v>
      </c>
      <c r="D8" s="125" t="s">
        <v>251</v>
      </c>
      <c r="E8" s="125" t="s">
        <v>252</v>
      </c>
      <c r="F8" s="125" t="s">
        <v>252</v>
      </c>
      <c r="G8" s="125" t="s">
        <v>253</v>
      </c>
      <c r="H8" s="125" t="s">
        <v>254</v>
      </c>
      <c r="I8" s="125">
        <v>173479</v>
      </c>
      <c r="J8" s="125" t="s">
        <v>305</v>
      </c>
      <c r="K8" s="125">
        <v>173479</v>
      </c>
      <c r="L8" s="125" t="s">
        <v>290</v>
      </c>
      <c r="M8" s="125" t="s">
        <v>291</v>
      </c>
      <c r="N8" s="125">
        <v>129368</v>
      </c>
      <c r="O8" s="125" t="s">
        <v>306</v>
      </c>
      <c r="P8" s="125">
        <v>494727</v>
      </c>
      <c r="Q8" s="125" t="s">
        <v>307</v>
      </c>
      <c r="R8" s="125" t="s">
        <v>260</v>
      </c>
      <c r="S8" s="125" t="s">
        <v>308</v>
      </c>
      <c r="T8" s="125" t="s">
        <v>308</v>
      </c>
      <c r="U8" s="125" t="s">
        <v>262</v>
      </c>
      <c r="V8" s="125" t="s">
        <v>263</v>
      </c>
      <c r="W8" s="125">
        <v>0</v>
      </c>
      <c r="X8" s="125" t="s">
        <v>309</v>
      </c>
      <c r="Y8" s="125">
        <v>354187924</v>
      </c>
      <c r="Z8" s="125" t="s">
        <v>310</v>
      </c>
      <c r="AA8" s="125" t="s">
        <v>311</v>
      </c>
      <c r="AB8" s="126">
        <v>52000</v>
      </c>
      <c r="AC8" s="125" t="s">
        <v>312</v>
      </c>
      <c r="AD8" s="125">
        <v>24</v>
      </c>
      <c r="AE8" s="125" t="s">
        <v>299</v>
      </c>
      <c r="AF8" s="125" t="s">
        <v>313</v>
      </c>
      <c r="AG8" s="125" t="s">
        <v>314</v>
      </c>
      <c r="AH8" s="125" t="s">
        <v>286</v>
      </c>
      <c r="AI8" s="125" t="s">
        <v>315</v>
      </c>
      <c r="AJ8" s="126">
        <v>2780</v>
      </c>
      <c r="AK8" s="126">
        <v>2780</v>
      </c>
      <c r="AL8" s="125" t="s">
        <v>316</v>
      </c>
      <c r="AM8" s="126">
        <v>10203.77</v>
      </c>
      <c r="AN8" s="126">
        <v>6476.23</v>
      </c>
      <c r="AO8" s="126">
        <v>16680</v>
      </c>
      <c r="AP8" s="126">
        <v>41796.230000000003</v>
      </c>
      <c r="AQ8" s="126">
        <v>8965.77</v>
      </c>
      <c r="AR8" s="126">
        <v>50762</v>
      </c>
      <c r="AS8" s="126">
        <v>41796.230000000003</v>
      </c>
      <c r="AT8" s="126">
        <v>8965.77</v>
      </c>
      <c r="AU8" s="126">
        <v>50762</v>
      </c>
      <c r="AV8" s="125">
        <v>29</v>
      </c>
      <c r="AW8" s="125">
        <v>697</v>
      </c>
      <c r="AX8" s="125" t="s">
        <v>274</v>
      </c>
      <c r="AY8" s="125"/>
      <c r="AZ8" s="125"/>
      <c r="BA8" s="125"/>
      <c r="BB8" s="125" t="s">
        <v>275</v>
      </c>
      <c r="BC8" s="94"/>
      <c r="BD8" s="124"/>
      <c r="BE8" s="126">
        <v>0</v>
      </c>
      <c r="BF8" s="125" t="s">
        <v>308</v>
      </c>
      <c r="BG8" s="125" t="s">
        <v>468</v>
      </c>
      <c r="BH8" s="122" t="s">
        <v>486</v>
      </c>
      <c r="BI8" s="95" t="s">
        <v>99</v>
      </c>
      <c r="BJ8" s="122">
        <v>46185</v>
      </c>
      <c r="BK8" s="94" t="s">
        <v>103</v>
      </c>
      <c r="BL8" s="95" t="s">
        <v>118</v>
      </c>
      <c r="BM8" s="96" t="s">
        <v>180</v>
      </c>
      <c r="BN8" s="94" t="s">
        <v>222</v>
      </c>
      <c r="BO8" s="94"/>
      <c r="BP8" s="42"/>
      <c r="BQ8" s="127" t="s">
        <v>487</v>
      </c>
    </row>
    <row r="9" spans="1:69" hidden="1" x14ac:dyDescent="0.35">
      <c r="A9" s="131">
        <v>5</v>
      </c>
      <c r="B9" s="125" t="s">
        <v>249</v>
      </c>
      <c r="C9" s="125" t="s">
        <v>250</v>
      </c>
      <c r="D9" s="125" t="s">
        <v>251</v>
      </c>
      <c r="E9" s="125" t="s">
        <v>252</v>
      </c>
      <c r="F9" s="125" t="s">
        <v>252</v>
      </c>
      <c r="G9" s="125" t="s">
        <v>253</v>
      </c>
      <c r="H9" s="125" t="s">
        <v>254</v>
      </c>
      <c r="I9" s="125">
        <v>70046</v>
      </c>
      <c r="J9" s="125" t="s">
        <v>317</v>
      </c>
      <c r="K9" s="125">
        <v>70046</v>
      </c>
      <c r="L9" s="125" t="s">
        <v>318</v>
      </c>
      <c r="M9" s="125" t="s">
        <v>319</v>
      </c>
      <c r="N9" s="125">
        <v>113375</v>
      </c>
      <c r="O9" s="125" t="s">
        <v>320</v>
      </c>
      <c r="P9" s="125">
        <v>155669</v>
      </c>
      <c r="Q9" s="125" t="s">
        <v>321</v>
      </c>
      <c r="R9" s="125" t="s">
        <v>260</v>
      </c>
      <c r="S9" s="125" t="s">
        <v>322</v>
      </c>
      <c r="T9" s="125" t="s">
        <v>322</v>
      </c>
      <c r="U9" s="125" t="s">
        <v>262</v>
      </c>
      <c r="V9" s="125" t="s">
        <v>263</v>
      </c>
      <c r="W9" s="125">
        <v>0</v>
      </c>
      <c r="X9" s="125" t="s">
        <v>323</v>
      </c>
      <c r="Y9" s="125">
        <v>354830836</v>
      </c>
      <c r="Z9" s="125" t="s">
        <v>324</v>
      </c>
      <c r="AA9" s="125" t="s">
        <v>325</v>
      </c>
      <c r="AB9" s="126">
        <v>80000</v>
      </c>
      <c r="AC9" s="125" t="s">
        <v>298</v>
      </c>
      <c r="AD9" s="125">
        <v>24</v>
      </c>
      <c r="AE9" s="125" t="s">
        <v>326</v>
      </c>
      <c r="AF9" s="125" t="s">
        <v>327</v>
      </c>
      <c r="AG9" s="125" t="s">
        <v>328</v>
      </c>
      <c r="AH9" s="125" t="s">
        <v>271</v>
      </c>
      <c r="AI9" s="125" t="s">
        <v>329</v>
      </c>
      <c r="AJ9" s="126">
        <v>4270</v>
      </c>
      <c r="AK9" s="126">
        <v>4270</v>
      </c>
      <c r="AL9" s="125" t="s">
        <v>330</v>
      </c>
      <c r="AM9" s="126">
        <v>33125.54</v>
      </c>
      <c r="AN9" s="126">
        <v>17344.46</v>
      </c>
      <c r="AO9" s="126">
        <v>50470</v>
      </c>
      <c r="AP9" s="126">
        <v>46874.46</v>
      </c>
      <c r="AQ9" s="126">
        <v>6574.54</v>
      </c>
      <c r="AR9" s="126">
        <v>53449</v>
      </c>
      <c r="AS9" s="126">
        <v>46874.46</v>
      </c>
      <c r="AT9" s="126">
        <v>6574.54</v>
      </c>
      <c r="AU9" s="126">
        <v>53449</v>
      </c>
      <c r="AV9" s="125">
        <v>28</v>
      </c>
      <c r="AW9" s="125">
        <v>512</v>
      </c>
      <c r="AX9" s="125" t="s">
        <v>274</v>
      </c>
      <c r="AY9" s="125"/>
      <c r="AZ9" s="125"/>
      <c r="BA9" s="125"/>
      <c r="BB9" s="125" t="s">
        <v>275</v>
      </c>
      <c r="BC9" s="94"/>
      <c r="BD9" s="124"/>
      <c r="BE9" s="126">
        <v>0</v>
      </c>
      <c r="BF9" s="125" t="s">
        <v>322</v>
      </c>
      <c r="BG9" s="125" t="s">
        <v>469</v>
      </c>
      <c r="BH9" s="122" t="s">
        <v>486</v>
      </c>
      <c r="BI9" s="95" t="s">
        <v>99</v>
      </c>
      <c r="BJ9" s="122">
        <v>46185</v>
      </c>
      <c r="BK9" s="94" t="s">
        <v>102</v>
      </c>
      <c r="BL9" s="95" t="s">
        <v>107</v>
      </c>
      <c r="BM9" s="96" t="s">
        <v>180</v>
      </c>
      <c r="BN9" s="94" t="s">
        <v>222</v>
      </c>
      <c r="BO9" s="94"/>
      <c r="BP9" s="42"/>
      <c r="BQ9" s="127" t="s">
        <v>488</v>
      </c>
    </row>
    <row r="10" spans="1:69" x14ac:dyDescent="0.35">
      <c r="A10" s="131">
        <v>6</v>
      </c>
      <c r="B10" s="125" t="s">
        <v>249</v>
      </c>
      <c r="C10" s="125" t="s">
        <v>250</v>
      </c>
      <c r="D10" s="125" t="s">
        <v>251</v>
      </c>
      <c r="E10" s="125" t="s">
        <v>252</v>
      </c>
      <c r="F10" s="125" t="s">
        <v>252</v>
      </c>
      <c r="G10" s="125" t="s">
        <v>253</v>
      </c>
      <c r="H10" s="125" t="s">
        <v>254</v>
      </c>
      <c r="I10" s="125">
        <v>70022</v>
      </c>
      <c r="J10" s="125" t="s">
        <v>331</v>
      </c>
      <c r="K10" s="125">
        <v>70022</v>
      </c>
      <c r="L10" s="125" t="s">
        <v>332</v>
      </c>
      <c r="M10" s="125" t="s">
        <v>333</v>
      </c>
      <c r="N10" s="125">
        <v>117750</v>
      </c>
      <c r="O10" s="125" t="s">
        <v>334</v>
      </c>
      <c r="P10" s="125">
        <v>160843</v>
      </c>
      <c r="Q10" s="125" t="s">
        <v>335</v>
      </c>
      <c r="R10" s="125" t="s">
        <v>260</v>
      </c>
      <c r="S10" s="125" t="s">
        <v>336</v>
      </c>
      <c r="T10" s="125" t="s">
        <v>336</v>
      </c>
      <c r="U10" s="125" t="s">
        <v>262</v>
      </c>
      <c r="V10" s="125" t="s">
        <v>263</v>
      </c>
      <c r="W10" s="125">
        <v>0</v>
      </c>
      <c r="X10" s="125" t="s">
        <v>264</v>
      </c>
      <c r="Y10" s="125">
        <v>355000683</v>
      </c>
      <c r="Z10" s="125" t="s">
        <v>337</v>
      </c>
      <c r="AA10" s="125" t="s">
        <v>338</v>
      </c>
      <c r="AB10" s="126">
        <v>80000</v>
      </c>
      <c r="AC10" s="125" t="s">
        <v>298</v>
      </c>
      <c r="AD10" s="125">
        <v>24</v>
      </c>
      <c r="AE10" s="125" t="s">
        <v>326</v>
      </c>
      <c r="AF10" s="125" t="s">
        <v>339</v>
      </c>
      <c r="AG10" s="125" t="s">
        <v>340</v>
      </c>
      <c r="AH10" s="125" t="s">
        <v>271</v>
      </c>
      <c r="AI10" s="125" t="s">
        <v>341</v>
      </c>
      <c r="AJ10" s="126">
        <v>4270</v>
      </c>
      <c r="AK10" s="126">
        <v>4270</v>
      </c>
      <c r="AL10" s="125" t="s">
        <v>342</v>
      </c>
      <c r="AM10" s="126">
        <v>63556.56</v>
      </c>
      <c r="AN10" s="126">
        <v>21843.439999999999</v>
      </c>
      <c r="AO10" s="126">
        <v>85400</v>
      </c>
      <c r="AP10" s="126">
        <v>16443.439999999999</v>
      </c>
      <c r="AQ10" s="126">
        <v>842.56</v>
      </c>
      <c r="AR10" s="126">
        <v>17286</v>
      </c>
      <c r="AS10" s="126">
        <v>16443.439999999999</v>
      </c>
      <c r="AT10" s="126">
        <v>842.56</v>
      </c>
      <c r="AU10" s="126">
        <v>17286</v>
      </c>
      <c r="AV10" s="125">
        <v>28</v>
      </c>
      <c r="AW10" s="125">
        <v>242</v>
      </c>
      <c r="AX10" s="125" t="s">
        <v>274</v>
      </c>
      <c r="AY10" s="125"/>
      <c r="AZ10" s="125"/>
      <c r="BA10" s="125"/>
      <c r="BB10" s="125" t="s">
        <v>275</v>
      </c>
      <c r="BC10" s="94"/>
      <c r="BD10" s="124"/>
      <c r="BE10" s="126">
        <v>0</v>
      </c>
      <c r="BF10" s="125" t="s">
        <v>336</v>
      </c>
      <c r="BG10" s="125" t="s">
        <v>470</v>
      </c>
      <c r="BH10" s="122" t="s">
        <v>486</v>
      </c>
      <c r="BI10" s="95" t="s">
        <v>99</v>
      </c>
      <c r="BJ10" s="122">
        <v>46182</v>
      </c>
      <c r="BK10" s="94" t="s">
        <v>102</v>
      </c>
      <c r="BL10" s="95" t="s">
        <v>107</v>
      </c>
      <c r="BM10" s="96" t="s">
        <v>179</v>
      </c>
      <c r="BN10" s="94" t="s">
        <v>220</v>
      </c>
      <c r="BO10" s="94">
        <v>4270</v>
      </c>
      <c r="BP10" s="42" t="s">
        <v>182</v>
      </c>
      <c r="BQ10" s="167" t="s">
        <v>511</v>
      </c>
    </row>
    <row r="11" spans="1:69" hidden="1" x14ac:dyDescent="0.35">
      <c r="A11" s="131">
        <v>7</v>
      </c>
      <c r="B11" s="125" t="s">
        <v>249</v>
      </c>
      <c r="C11" s="125" t="s">
        <v>250</v>
      </c>
      <c r="D11" s="125" t="s">
        <v>251</v>
      </c>
      <c r="E11" s="125" t="s">
        <v>252</v>
      </c>
      <c r="F11" s="125" t="s">
        <v>252</v>
      </c>
      <c r="G11" s="125" t="s">
        <v>253</v>
      </c>
      <c r="H11" s="125" t="s">
        <v>254</v>
      </c>
      <c r="I11" s="125">
        <v>173479</v>
      </c>
      <c r="J11" s="125" t="s">
        <v>305</v>
      </c>
      <c r="K11" s="125">
        <v>173479</v>
      </c>
      <c r="L11" s="125" t="s">
        <v>332</v>
      </c>
      <c r="M11" s="125" t="s">
        <v>333</v>
      </c>
      <c r="N11" s="125">
        <v>137483</v>
      </c>
      <c r="O11" s="125" t="s">
        <v>343</v>
      </c>
      <c r="P11" s="125">
        <v>185623</v>
      </c>
      <c r="Q11" s="125" t="s">
        <v>344</v>
      </c>
      <c r="R11" s="125" t="s">
        <v>260</v>
      </c>
      <c r="S11" s="125" t="s">
        <v>345</v>
      </c>
      <c r="T11" s="125" t="s">
        <v>345</v>
      </c>
      <c r="U11" s="125" t="s">
        <v>295</v>
      </c>
      <c r="V11" s="125" t="s">
        <v>263</v>
      </c>
      <c r="W11" s="125">
        <v>0</v>
      </c>
      <c r="X11" s="125" t="s">
        <v>323</v>
      </c>
      <c r="Y11" s="125">
        <v>355035128</v>
      </c>
      <c r="Z11" s="125" t="s">
        <v>346</v>
      </c>
      <c r="AA11" s="125" t="s">
        <v>338</v>
      </c>
      <c r="AB11" s="126">
        <v>42000</v>
      </c>
      <c r="AC11" s="125" t="s">
        <v>347</v>
      </c>
      <c r="AD11" s="125">
        <v>24</v>
      </c>
      <c r="AE11" s="125" t="s">
        <v>283</v>
      </c>
      <c r="AF11" s="125" t="s">
        <v>348</v>
      </c>
      <c r="AG11" s="125" t="s">
        <v>349</v>
      </c>
      <c r="AH11" s="125" t="s">
        <v>286</v>
      </c>
      <c r="AI11" s="125" t="s">
        <v>350</v>
      </c>
      <c r="AJ11" s="126">
        <v>2240</v>
      </c>
      <c r="AK11" s="126">
        <v>2240</v>
      </c>
      <c r="AL11" s="125" t="s">
        <v>351</v>
      </c>
      <c r="AM11" s="126">
        <v>21298.32</v>
      </c>
      <c r="AN11" s="126">
        <v>9821.68</v>
      </c>
      <c r="AO11" s="126">
        <v>31120</v>
      </c>
      <c r="AP11" s="126">
        <v>20701.68</v>
      </c>
      <c r="AQ11" s="126">
        <v>2417.3200000000002</v>
      </c>
      <c r="AR11" s="126">
        <v>23119</v>
      </c>
      <c r="AS11" s="126">
        <v>20701.68</v>
      </c>
      <c r="AT11" s="126">
        <v>2417.3200000000002</v>
      </c>
      <c r="AU11" s="126">
        <v>23119</v>
      </c>
      <c r="AV11" s="125">
        <v>28</v>
      </c>
      <c r="AW11" s="125">
        <v>457</v>
      </c>
      <c r="AX11" s="125" t="s">
        <v>274</v>
      </c>
      <c r="AY11" s="125"/>
      <c r="AZ11" s="125"/>
      <c r="BA11" s="125"/>
      <c r="BB11" s="125" t="s">
        <v>275</v>
      </c>
      <c r="BC11" s="94"/>
      <c r="BD11" s="124"/>
      <c r="BE11" s="126">
        <v>0</v>
      </c>
      <c r="BF11" s="125" t="s">
        <v>345</v>
      </c>
      <c r="BG11" s="125" t="s">
        <v>471</v>
      </c>
      <c r="BH11" s="122" t="s">
        <v>486</v>
      </c>
      <c r="BI11" s="95" t="s">
        <v>99</v>
      </c>
      <c r="BJ11" s="122">
        <v>46185</v>
      </c>
      <c r="BK11" s="94" t="s">
        <v>106</v>
      </c>
      <c r="BL11" s="95" t="s">
        <v>118</v>
      </c>
      <c r="BM11" s="96" t="s">
        <v>180</v>
      </c>
      <c r="BN11" s="94" t="s">
        <v>222</v>
      </c>
      <c r="BO11" s="94"/>
      <c r="BP11" s="42"/>
      <c r="BQ11" s="127" t="s">
        <v>487</v>
      </c>
    </row>
    <row r="12" spans="1:69" hidden="1" x14ac:dyDescent="0.35">
      <c r="A12" s="131">
        <v>8</v>
      </c>
      <c r="B12" s="125" t="s">
        <v>249</v>
      </c>
      <c r="C12" s="125" t="s">
        <v>250</v>
      </c>
      <c r="D12" s="125" t="s">
        <v>251</v>
      </c>
      <c r="E12" s="125" t="s">
        <v>252</v>
      </c>
      <c r="F12" s="125" t="s">
        <v>252</v>
      </c>
      <c r="G12" s="125" t="s">
        <v>253</v>
      </c>
      <c r="H12" s="125" t="s">
        <v>254</v>
      </c>
      <c r="I12" s="125">
        <v>173479</v>
      </c>
      <c r="J12" s="125" t="s">
        <v>305</v>
      </c>
      <c r="K12" s="125">
        <v>173479</v>
      </c>
      <c r="L12" s="125" t="s">
        <v>332</v>
      </c>
      <c r="M12" s="125" t="s">
        <v>333</v>
      </c>
      <c r="N12" s="125">
        <v>137483</v>
      </c>
      <c r="O12" s="125" t="s">
        <v>343</v>
      </c>
      <c r="P12" s="125">
        <v>185623</v>
      </c>
      <c r="Q12" s="125" t="s">
        <v>344</v>
      </c>
      <c r="R12" s="125" t="s">
        <v>260</v>
      </c>
      <c r="S12" s="125" t="s">
        <v>352</v>
      </c>
      <c r="T12" s="125" t="s">
        <v>352</v>
      </c>
      <c r="U12" s="125" t="s">
        <v>353</v>
      </c>
      <c r="V12" s="125" t="s">
        <v>263</v>
      </c>
      <c r="W12" s="125">
        <v>0</v>
      </c>
      <c r="X12" s="125" t="s">
        <v>323</v>
      </c>
      <c r="Y12" s="125">
        <v>355035448</v>
      </c>
      <c r="Z12" s="125" t="s">
        <v>354</v>
      </c>
      <c r="AA12" s="125" t="s">
        <v>338</v>
      </c>
      <c r="AB12" s="126">
        <v>42000</v>
      </c>
      <c r="AC12" s="125" t="s">
        <v>347</v>
      </c>
      <c r="AD12" s="125">
        <v>24</v>
      </c>
      <c r="AE12" s="125" t="s">
        <v>283</v>
      </c>
      <c r="AF12" s="125" t="s">
        <v>348</v>
      </c>
      <c r="AG12" s="125" t="s">
        <v>349</v>
      </c>
      <c r="AH12" s="125" t="s">
        <v>286</v>
      </c>
      <c r="AI12" s="125" t="s">
        <v>350</v>
      </c>
      <c r="AJ12" s="126">
        <v>2240</v>
      </c>
      <c r="AK12" s="126">
        <v>2240</v>
      </c>
      <c r="AL12" s="125" t="s">
        <v>355</v>
      </c>
      <c r="AM12" s="126">
        <v>35059.72</v>
      </c>
      <c r="AN12" s="126">
        <v>11940.28</v>
      </c>
      <c r="AO12" s="126">
        <v>47000</v>
      </c>
      <c r="AP12" s="126">
        <v>6940.28</v>
      </c>
      <c r="AQ12" s="126">
        <v>298.72000000000003</v>
      </c>
      <c r="AR12" s="126">
        <v>7239</v>
      </c>
      <c r="AS12" s="126">
        <v>6940.28</v>
      </c>
      <c r="AT12" s="126">
        <v>298.72000000000003</v>
      </c>
      <c r="AU12" s="126">
        <v>7239</v>
      </c>
      <c r="AV12" s="125">
        <v>28</v>
      </c>
      <c r="AW12" s="125">
        <v>240</v>
      </c>
      <c r="AX12" s="125" t="s">
        <v>274</v>
      </c>
      <c r="AY12" s="125"/>
      <c r="AZ12" s="125"/>
      <c r="BA12" s="125"/>
      <c r="BB12" s="125" t="s">
        <v>275</v>
      </c>
      <c r="BC12" s="94"/>
      <c r="BD12" s="124"/>
      <c r="BE12" s="126">
        <v>0</v>
      </c>
      <c r="BF12" s="125" t="s">
        <v>352</v>
      </c>
      <c r="BG12" s="125" t="s">
        <v>472</v>
      </c>
      <c r="BH12" s="122" t="s">
        <v>486</v>
      </c>
      <c r="BI12" s="95" t="s">
        <v>99</v>
      </c>
      <c r="BJ12" s="122">
        <v>46185</v>
      </c>
      <c r="BK12" s="94" t="s">
        <v>106</v>
      </c>
      <c r="BL12" s="95" t="s">
        <v>118</v>
      </c>
      <c r="BM12" s="96" t="s">
        <v>180</v>
      </c>
      <c r="BN12" s="94" t="s">
        <v>222</v>
      </c>
      <c r="BO12" s="94"/>
      <c r="BP12" s="42"/>
      <c r="BQ12" s="127" t="s">
        <v>487</v>
      </c>
    </row>
    <row r="13" spans="1:69" hidden="1" x14ac:dyDescent="0.35">
      <c r="A13" s="131">
        <v>9</v>
      </c>
      <c r="B13" s="125" t="s">
        <v>249</v>
      </c>
      <c r="C13" s="125" t="s">
        <v>250</v>
      </c>
      <c r="D13" s="125" t="s">
        <v>251</v>
      </c>
      <c r="E13" s="125" t="s">
        <v>252</v>
      </c>
      <c r="F13" s="125" t="s">
        <v>252</v>
      </c>
      <c r="G13" s="125" t="s">
        <v>253</v>
      </c>
      <c r="H13" s="125" t="s">
        <v>254</v>
      </c>
      <c r="I13" s="125">
        <v>173479</v>
      </c>
      <c r="J13" s="125" t="s">
        <v>305</v>
      </c>
      <c r="K13" s="125">
        <v>173479</v>
      </c>
      <c r="L13" s="125" t="s">
        <v>332</v>
      </c>
      <c r="M13" s="125" t="s">
        <v>333</v>
      </c>
      <c r="N13" s="125">
        <v>137483</v>
      </c>
      <c r="O13" s="125" t="s">
        <v>343</v>
      </c>
      <c r="P13" s="125">
        <v>185623</v>
      </c>
      <c r="Q13" s="125" t="s">
        <v>344</v>
      </c>
      <c r="R13" s="125" t="s">
        <v>260</v>
      </c>
      <c r="S13" s="125" t="s">
        <v>356</v>
      </c>
      <c r="T13" s="125" t="s">
        <v>356</v>
      </c>
      <c r="U13" s="125" t="s">
        <v>353</v>
      </c>
      <c r="V13" s="125" t="s">
        <v>263</v>
      </c>
      <c r="W13" s="125">
        <v>0</v>
      </c>
      <c r="X13" s="125" t="s">
        <v>323</v>
      </c>
      <c r="Y13" s="125">
        <v>355040473</v>
      </c>
      <c r="Z13" s="125" t="s">
        <v>357</v>
      </c>
      <c r="AA13" s="125" t="s">
        <v>338</v>
      </c>
      <c r="AB13" s="126">
        <v>42000</v>
      </c>
      <c r="AC13" s="125" t="s">
        <v>347</v>
      </c>
      <c r="AD13" s="125">
        <v>24</v>
      </c>
      <c r="AE13" s="125" t="s">
        <v>283</v>
      </c>
      <c r="AF13" s="125" t="s">
        <v>348</v>
      </c>
      <c r="AG13" s="125" t="s">
        <v>349</v>
      </c>
      <c r="AH13" s="125" t="s">
        <v>286</v>
      </c>
      <c r="AI13" s="125" t="s">
        <v>350</v>
      </c>
      <c r="AJ13" s="126">
        <v>2240</v>
      </c>
      <c r="AK13" s="126">
        <v>2240</v>
      </c>
      <c r="AL13" s="125" t="s">
        <v>358</v>
      </c>
      <c r="AM13" s="126">
        <v>23385.9</v>
      </c>
      <c r="AN13" s="126">
        <v>10214.1</v>
      </c>
      <c r="AO13" s="126">
        <v>33600</v>
      </c>
      <c r="AP13" s="126">
        <v>18614.099999999999</v>
      </c>
      <c r="AQ13" s="126">
        <v>2024.9</v>
      </c>
      <c r="AR13" s="126">
        <v>20639</v>
      </c>
      <c r="AS13" s="126">
        <v>18614.099999999999</v>
      </c>
      <c r="AT13" s="126">
        <v>2024.9</v>
      </c>
      <c r="AU13" s="126">
        <v>20639</v>
      </c>
      <c r="AV13" s="125">
        <v>28</v>
      </c>
      <c r="AW13" s="125">
        <v>394</v>
      </c>
      <c r="AX13" s="125" t="s">
        <v>274</v>
      </c>
      <c r="AY13" s="125"/>
      <c r="AZ13" s="125"/>
      <c r="BA13" s="125"/>
      <c r="BB13" s="125" t="s">
        <v>275</v>
      </c>
      <c r="BC13" s="94"/>
      <c r="BD13" s="124"/>
      <c r="BE13" s="126">
        <v>0</v>
      </c>
      <c r="BF13" s="125" t="s">
        <v>356</v>
      </c>
      <c r="BG13" s="125" t="s">
        <v>473</v>
      </c>
      <c r="BH13" s="122" t="s">
        <v>486</v>
      </c>
      <c r="BI13" s="95" t="s">
        <v>99</v>
      </c>
      <c r="BJ13" s="122">
        <v>46185</v>
      </c>
      <c r="BK13" s="94" t="s">
        <v>106</v>
      </c>
      <c r="BL13" s="95" t="s">
        <v>118</v>
      </c>
      <c r="BM13" s="96" t="s">
        <v>180</v>
      </c>
      <c r="BN13" s="94" t="s">
        <v>222</v>
      </c>
      <c r="BO13" s="94"/>
      <c r="BP13" s="42"/>
      <c r="BQ13" s="127" t="s">
        <v>487</v>
      </c>
    </row>
    <row r="14" spans="1:69" hidden="1" x14ac:dyDescent="0.35">
      <c r="A14" s="131">
        <v>10</v>
      </c>
      <c r="B14" s="125" t="s">
        <v>249</v>
      </c>
      <c r="C14" s="125" t="s">
        <v>250</v>
      </c>
      <c r="D14" s="125" t="s">
        <v>251</v>
      </c>
      <c r="E14" s="125" t="s">
        <v>252</v>
      </c>
      <c r="F14" s="125" t="s">
        <v>252</v>
      </c>
      <c r="G14" s="125" t="s">
        <v>253</v>
      </c>
      <c r="H14" s="125" t="s">
        <v>254</v>
      </c>
      <c r="I14" s="125">
        <v>70046</v>
      </c>
      <c r="J14" s="125" t="s">
        <v>317</v>
      </c>
      <c r="K14" s="125">
        <v>70046</v>
      </c>
      <c r="L14" s="125" t="s">
        <v>318</v>
      </c>
      <c r="M14" s="125" t="s">
        <v>319</v>
      </c>
      <c r="N14" s="125">
        <v>113375</v>
      </c>
      <c r="O14" s="125" t="s">
        <v>320</v>
      </c>
      <c r="P14" s="125">
        <v>155669</v>
      </c>
      <c r="Q14" s="125" t="s">
        <v>321</v>
      </c>
      <c r="R14" s="125" t="s">
        <v>260</v>
      </c>
      <c r="S14" s="125" t="s">
        <v>359</v>
      </c>
      <c r="T14" s="125" t="s">
        <v>359</v>
      </c>
      <c r="U14" s="125" t="s">
        <v>262</v>
      </c>
      <c r="V14" s="125" t="s">
        <v>263</v>
      </c>
      <c r="W14" s="125">
        <v>0</v>
      </c>
      <c r="X14" s="125" t="s">
        <v>323</v>
      </c>
      <c r="Y14" s="125">
        <v>355206854</v>
      </c>
      <c r="Z14" s="125" t="s">
        <v>360</v>
      </c>
      <c r="AA14" s="125" t="s">
        <v>361</v>
      </c>
      <c r="AB14" s="126">
        <v>80000</v>
      </c>
      <c r="AC14" s="125" t="s">
        <v>298</v>
      </c>
      <c r="AD14" s="125">
        <v>24</v>
      </c>
      <c r="AE14" s="125" t="s">
        <v>268</v>
      </c>
      <c r="AF14" s="125" t="s">
        <v>362</v>
      </c>
      <c r="AG14" s="125" t="s">
        <v>363</v>
      </c>
      <c r="AH14" s="125" t="s">
        <v>271</v>
      </c>
      <c r="AI14" s="125" t="s">
        <v>329</v>
      </c>
      <c r="AJ14" s="126">
        <v>4270</v>
      </c>
      <c r="AK14" s="126">
        <v>4270</v>
      </c>
      <c r="AL14" s="125" t="s">
        <v>364</v>
      </c>
      <c r="AM14" s="126">
        <v>71288.52</v>
      </c>
      <c r="AN14" s="126">
        <v>22651.48</v>
      </c>
      <c r="AO14" s="126">
        <v>93940</v>
      </c>
      <c r="AP14" s="126">
        <v>8711.48</v>
      </c>
      <c r="AQ14" s="126">
        <v>298.52</v>
      </c>
      <c r="AR14" s="126">
        <v>9010</v>
      </c>
      <c r="AS14" s="126">
        <v>8711.48</v>
      </c>
      <c r="AT14" s="126">
        <v>298.52</v>
      </c>
      <c r="AU14" s="126">
        <v>9010</v>
      </c>
      <c r="AV14" s="125">
        <v>28</v>
      </c>
      <c r="AW14" s="125">
        <v>181</v>
      </c>
      <c r="AX14" s="125" t="s">
        <v>274</v>
      </c>
      <c r="AY14" s="125"/>
      <c r="AZ14" s="125"/>
      <c r="BA14" s="125"/>
      <c r="BB14" s="125" t="s">
        <v>275</v>
      </c>
      <c r="BC14" s="94"/>
      <c r="BD14" s="124"/>
      <c r="BE14" s="126">
        <v>0</v>
      </c>
      <c r="BF14" s="125" t="s">
        <v>359</v>
      </c>
      <c r="BG14" s="125" t="s">
        <v>474</v>
      </c>
      <c r="BH14" s="122" t="s">
        <v>486</v>
      </c>
      <c r="BI14" s="95" t="s">
        <v>99</v>
      </c>
      <c r="BJ14" s="122">
        <v>46185</v>
      </c>
      <c r="BK14" s="94" t="s">
        <v>102</v>
      </c>
      <c r="BL14" s="95" t="s">
        <v>107</v>
      </c>
      <c r="BM14" s="96" t="s">
        <v>180</v>
      </c>
      <c r="BN14" s="94" t="s">
        <v>222</v>
      </c>
      <c r="BO14" s="94"/>
      <c r="BP14" s="42"/>
      <c r="BQ14" s="127" t="s">
        <v>488</v>
      </c>
    </row>
    <row r="15" spans="1:69" hidden="1" x14ac:dyDescent="0.35">
      <c r="A15" s="131">
        <v>11</v>
      </c>
      <c r="B15" s="125" t="s">
        <v>249</v>
      </c>
      <c r="C15" s="125" t="s">
        <v>250</v>
      </c>
      <c r="D15" s="125" t="s">
        <v>251</v>
      </c>
      <c r="E15" s="125" t="s">
        <v>252</v>
      </c>
      <c r="F15" s="125" t="s">
        <v>252</v>
      </c>
      <c r="G15" s="125" t="s">
        <v>253</v>
      </c>
      <c r="H15" s="125" t="s">
        <v>254</v>
      </c>
      <c r="I15" s="125">
        <v>70046</v>
      </c>
      <c r="J15" s="125" t="s">
        <v>317</v>
      </c>
      <c r="K15" s="125">
        <v>70046</v>
      </c>
      <c r="L15" s="125" t="s">
        <v>318</v>
      </c>
      <c r="M15" s="125" t="s">
        <v>319</v>
      </c>
      <c r="N15" s="125">
        <v>113375</v>
      </c>
      <c r="O15" s="125" t="s">
        <v>320</v>
      </c>
      <c r="P15" s="125">
        <v>790952</v>
      </c>
      <c r="Q15" s="125" t="s">
        <v>365</v>
      </c>
      <c r="R15" s="125" t="s">
        <v>260</v>
      </c>
      <c r="S15" s="125" t="s">
        <v>366</v>
      </c>
      <c r="T15" s="125" t="s">
        <v>366</v>
      </c>
      <c r="U15" s="125" t="s">
        <v>262</v>
      </c>
      <c r="V15" s="125" t="s">
        <v>263</v>
      </c>
      <c r="W15" s="125">
        <v>0</v>
      </c>
      <c r="X15" s="125" t="s">
        <v>323</v>
      </c>
      <c r="Y15" s="125">
        <v>355407551</v>
      </c>
      <c r="Z15" s="125" t="s">
        <v>367</v>
      </c>
      <c r="AA15" s="125" t="s">
        <v>368</v>
      </c>
      <c r="AB15" s="126">
        <v>42000</v>
      </c>
      <c r="AC15" s="125" t="s">
        <v>298</v>
      </c>
      <c r="AD15" s="125">
        <v>24</v>
      </c>
      <c r="AE15" s="125" t="s">
        <v>283</v>
      </c>
      <c r="AF15" s="125" t="s">
        <v>369</v>
      </c>
      <c r="AG15" s="125" t="s">
        <v>370</v>
      </c>
      <c r="AH15" s="125" t="s">
        <v>286</v>
      </c>
      <c r="AI15" s="125" t="s">
        <v>371</v>
      </c>
      <c r="AJ15" s="126">
        <v>2240</v>
      </c>
      <c r="AK15" s="126">
        <v>2240</v>
      </c>
      <c r="AL15" s="125" t="s">
        <v>372</v>
      </c>
      <c r="AM15" s="126">
        <v>28653.68</v>
      </c>
      <c r="AN15" s="126">
        <v>11666.32</v>
      </c>
      <c r="AO15" s="126">
        <v>40320</v>
      </c>
      <c r="AP15" s="126">
        <v>13346.32</v>
      </c>
      <c r="AQ15" s="126">
        <v>1057.68</v>
      </c>
      <c r="AR15" s="126">
        <v>14404</v>
      </c>
      <c r="AS15" s="126">
        <v>13346.32</v>
      </c>
      <c r="AT15" s="126">
        <v>1057.68</v>
      </c>
      <c r="AU15" s="126">
        <v>14404</v>
      </c>
      <c r="AV15" s="125">
        <v>27</v>
      </c>
      <c r="AW15" s="125">
        <v>274</v>
      </c>
      <c r="AX15" s="125" t="s">
        <v>274</v>
      </c>
      <c r="AY15" s="125"/>
      <c r="AZ15" s="125"/>
      <c r="BA15" s="125"/>
      <c r="BB15" s="125" t="s">
        <v>275</v>
      </c>
      <c r="BC15" s="94"/>
      <c r="BD15" s="124"/>
      <c r="BE15" s="126">
        <v>0</v>
      </c>
      <c r="BF15" s="125" t="s">
        <v>366</v>
      </c>
      <c r="BG15" s="125" t="s">
        <v>475</v>
      </c>
      <c r="BH15" s="122" t="s">
        <v>486</v>
      </c>
      <c r="BI15" s="95" t="s">
        <v>99</v>
      </c>
      <c r="BJ15" s="122">
        <v>46185</v>
      </c>
      <c r="BK15" s="94" t="s">
        <v>103</v>
      </c>
      <c r="BL15" s="95" t="s">
        <v>108</v>
      </c>
      <c r="BM15" s="96" t="s">
        <v>180</v>
      </c>
      <c r="BN15" s="94" t="s">
        <v>222</v>
      </c>
      <c r="BO15" s="94"/>
      <c r="BP15" s="42"/>
      <c r="BQ15" s="127" t="s">
        <v>487</v>
      </c>
    </row>
    <row r="16" spans="1:69" hidden="1" x14ac:dyDescent="0.35">
      <c r="A16" s="131">
        <v>12</v>
      </c>
      <c r="B16" s="125" t="s">
        <v>249</v>
      </c>
      <c r="C16" s="125" t="s">
        <v>250</v>
      </c>
      <c r="D16" s="125" t="s">
        <v>251</v>
      </c>
      <c r="E16" s="125" t="s">
        <v>252</v>
      </c>
      <c r="F16" s="125" t="s">
        <v>252</v>
      </c>
      <c r="G16" s="125" t="s">
        <v>253</v>
      </c>
      <c r="H16" s="125" t="s">
        <v>254</v>
      </c>
      <c r="I16" s="125">
        <v>70022</v>
      </c>
      <c r="J16" s="125" t="s">
        <v>331</v>
      </c>
      <c r="K16" s="125">
        <v>70022</v>
      </c>
      <c r="L16" s="125" t="s">
        <v>332</v>
      </c>
      <c r="M16" s="125" t="s">
        <v>333</v>
      </c>
      <c r="N16" s="125">
        <v>114923</v>
      </c>
      <c r="O16" s="125" t="s">
        <v>373</v>
      </c>
      <c r="P16" s="125">
        <v>427120</v>
      </c>
      <c r="Q16" s="125" t="s">
        <v>374</v>
      </c>
      <c r="R16" s="125" t="s">
        <v>260</v>
      </c>
      <c r="S16" s="125" t="s">
        <v>375</v>
      </c>
      <c r="T16" s="125" t="s">
        <v>375</v>
      </c>
      <c r="U16" s="125" t="s">
        <v>295</v>
      </c>
      <c r="V16" s="125" t="s">
        <v>263</v>
      </c>
      <c r="W16" s="125">
        <v>0</v>
      </c>
      <c r="X16" s="125" t="s">
        <v>323</v>
      </c>
      <c r="Y16" s="125">
        <v>355667480</v>
      </c>
      <c r="Z16" s="125" t="s">
        <v>376</v>
      </c>
      <c r="AA16" s="125" t="s">
        <v>377</v>
      </c>
      <c r="AB16" s="126">
        <v>65000</v>
      </c>
      <c r="AC16" s="125" t="s">
        <v>298</v>
      </c>
      <c r="AD16" s="125">
        <v>24</v>
      </c>
      <c r="AE16" s="125" t="s">
        <v>299</v>
      </c>
      <c r="AF16" s="125" t="s">
        <v>300</v>
      </c>
      <c r="AG16" s="125" t="s">
        <v>378</v>
      </c>
      <c r="AH16" s="125" t="s">
        <v>302</v>
      </c>
      <c r="AI16" s="125" t="s">
        <v>379</v>
      </c>
      <c r="AJ16" s="126">
        <v>3470</v>
      </c>
      <c r="AK16" s="126">
        <v>3470</v>
      </c>
      <c r="AL16" s="125" t="s">
        <v>380</v>
      </c>
      <c r="AM16" s="126">
        <v>39714.68</v>
      </c>
      <c r="AN16" s="126">
        <v>15805.32</v>
      </c>
      <c r="AO16" s="126">
        <v>55520</v>
      </c>
      <c r="AP16" s="126">
        <v>25285.32</v>
      </c>
      <c r="AQ16" s="126">
        <v>2504.6799999999998</v>
      </c>
      <c r="AR16" s="126">
        <v>27790</v>
      </c>
      <c r="AS16" s="126">
        <v>25285.32</v>
      </c>
      <c r="AT16" s="126">
        <v>2504.6799999999998</v>
      </c>
      <c r="AU16" s="126">
        <v>27790</v>
      </c>
      <c r="AV16" s="125">
        <v>27</v>
      </c>
      <c r="AW16" s="125">
        <v>333</v>
      </c>
      <c r="AX16" s="125" t="s">
        <v>274</v>
      </c>
      <c r="AY16" s="125"/>
      <c r="AZ16" s="125"/>
      <c r="BA16" s="125"/>
      <c r="BB16" s="125" t="s">
        <v>275</v>
      </c>
      <c r="BC16" s="94"/>
      <c r="BD16" s="124"/>
      <c r="BE16" s="126">
        <v>0</v>
      </c>
      <c r="BF16" s="125" t="s">
        <v>375</v>
      </c>
      <c r="BG16" s="125" t="s">
        <v>476</v>
      </c>
      <c r="BH16" s="122" t="s">
        <v>486</v>
      </c>
      <c r="BI16" s="95" t="s">
        <v>99</v>
      </c>
      <c r="BJ16" s="122">
        <v>46182</v>
      </c>
      <c r="BK16" s="94" t="s">
        <v>102</v>
      </c>
      <c r="BL16" s="95" t="s">
        <v>107</v>
      </c>
      <c r="BM16" s="96" t="s">
        <v>179</v>
      </c>
      <c r="BN16" s="94" t="s">
        <v>221</v>
      </c>
      <c r="BO16" s="94"/>
      <c r="BP16" s="42"/>
      <c r="BQ16" s="127" t="s">
        <v>489</v>
      </c>
    </row>
    <row r="17" spans="1:69" hidden="1" x14ac:dyDescent="0.35">
      <c r="A17" s="131">
        <v>13</v>
      </c>
      <c r="B17" s="125" t="s">
        <v>249</v>
      </c>
      <c r="C17" s="125" t="s">
        <v>250</v>
      </c>
      <c r="D17" s="125" t="s">
        <v>251</v>
      </c>
      <c r="E17" s="125" t="s">
        <v>252</v>
      </c>
      <c r="F17" s="125" t="s">
        <v>252</v>
      </c>
      <c r="G17" s="125" t="s">
        <v>253</v>
      </c>
      <c r="H17" s="125" t="s">
        <v>254</v>
      </c>
      <c r="I17" s="125">
        <v>70921</v>
      </c>
      <c r="J17" s="125" t="s">
        <v>305</v>
      </c>
      <c r="K17" s="125">
        <v>70921</v>
      </c>
      <c r="L17" s="125" t="s">
        <v>332</v>
      </c>
      <c r="M17" s="125" t="s">
        <v>333</v>
      </c>
      <c r="N17" s="125">
        <v>122815</v>
      </c>
      <c r="O17" s="125" t="s">
        <v>381</v>
      </c>
      <c r="P17" s="125">
        <v>166868</v>
      </c>
      <c r="Q17" s="125" t="s">
        <v>335</v>
      </c>
      <c r="R17" s="125" t="s">
        <v>260</v>
      </c>
      <c r="S17" s="125" t="s">
        <v>382</v>
      </c>
      <c r="T17" s="125" t="s">
        <v>382</v>
      </c>
      <c r="U17" s="125" t="s">
        <v>262</v>
      </c>
      <c r="V17" s="125" t="s">
        <v>263</v>
      </c>
      <c r="W17" s="125">
        <v>0</v>
      </c>
      <c r="X17" s="125" t="s">
        <v>323</v>
      </c>
      <c r="Y17" s="125">
        <v>355758302</v>
      </c>
      <c r="Z17" s="125" t="s">
        <v>383</v>
      </c>
      <c r="AA17" s="125" t="s">
        <v>384</v>
      </c>
      <c r="AB17" s="126">
        <v>65000</v>
      </c>
      <c r="AC17" s="125" t="s">
        <v>385</v>
      </c>
      <c r="AD17" s="125">
        <v>24</v>
      </c>
      <c r="AE17" s="125" t="s">
        <v>299</v>
      </c>
      <c r="AF17" s="125" t="s">
        <v>386</v>
      </c>
      <c r="AG17" s="125" t="s">
        <v>387</v>
      </c>
      <c r="AH17" s="125" t="s">
        <v>286</v>
      </c>
      <c r="AI17" s="125" t="s">
        <v>388</v>
      </c>
      <c r="AJ17" s="126">
        <v>3470</v>
      </c>
      <c r="AK17" s="126">
        <v>3470</v>
      </c>
      <c r="AL17" s="125" t="s">
        <v>389</v>
      </c>
      <c r="AM17" s="126">
        <v>31000.21</v>
      </c>
      <c r="AN17" s="126">
        <v>14109.79</v>
      </c>
      <c r="AO17" s="126">
        <v>45110</v>
      </c>
      <c r="AP17" s="126">
        <v>33999.79</v>
      </c>
      <c r="AQ17" s="126">
        <v>4334.21</v>
      </c>
      <c r="AR17" s="126">
        <v>38334</v>
      </c>
      <c r="AS17" s="126">
        <v>33999.79</v>
      </c>
      <c r="AT17" s="126">
        <v>4334.21</v>
      </c>
      <c r="AU17" s="126">
        <v>38334</v>
      </c>
      <c r="AV17" s="125">
        <v>26</v>
      </c>
      <c r="AW17" s="125">
        <v>422</v>
      </c>
      <c r="AX17" s="125" t="s">
        <v>274</v>
      </c>
      <c r="AY17" s="125"/>
      <c r="AZ17" s="125"/>
      <c r="BA17" s="125"/>
      <c r="BB17" s="125" t="s">
        <v>275</v>
      </c>
      <c r="BC17" s="94"/>
      <c r="BD17" s="124"/>
      <c r="BE17" s="126">
        <v>0</v>
      </c>
      <c r="BF17" s="125" t="s">
        <v>382</v>
      </c>
      <c r="BG17" s="125" t="s">
        <v>477</v>
      </c>
      <c r="BH17" s="122" t="s">
        <v>486</v>
      </c>
      <c r="BI17" s="95" t="s">
        <v>99</v>
      </c>
      <c r="BJ17" s="122">
        <v>46184</v>
      </c>
      <c r="BK17" s="94" t="s">
        <v>103</v>
      </c>
      <c r="BL17" s="95" t="s">
        <v>118</v>
      </c>
      <c r="BM17" s="96" t="s">
        <v>180</v>
      </c>
      <c r="BN17" s="94" t="s">
        <v>222</v>
      </c>
      <c r="BO17" s="94"/>
      <c r="BP17" s="42"/>
      <c r="BQ17" s="127" t="s">
        <v>487</v>
      </c>
    </row>
    <row r="18" spans="1:69" hidden="1" x14ac:dyDescent="0.35">
      <c r="A18" s="131">
        <v>14</v>
      </c>
      <c r="B18" s="125" t="s">
        <v>249</v>
      </c>
      <c r="C18" s="125" t="s">
        <v>250</v>
      </c>
      <c r="D18" s="125" t="s">
        <v>251</v>
      </c>
      <c r="E18" s="125" t="s">
        <v>252</v>
      </c>
      <c r="F18" s="125" t="s">
        <v>252</v>
      </c>
      <c r="G18" s="125" t="s">
        <v>253</v>
      </c>
      <c r="H18" s="125" t="s">
        <v>254</v>
      </c>
      <c r="I18" s="125">
        <v>173479</v>
      </c>
      <c r="J18" s="125" t="s">
        <v>305</v>
      </c>
      <c r="K18" s="125">
        <v>173479</v>
      </c>
      <c r="L18" s="125" t="s">
        <v>332</v>
      </c>
      <c r="M18" s="125" t="s">
        <v>333</v>
      </c>
      <c r="N18" s="125">
        <v>139878</v>
      </c>
      <c r="O18" s="125" t="s">
        <v>390</v>
      </c>
      <c r="P18" s="125">
        <v>527045</v>
      </c>
      <c r="Q18" s="125" t="s">
        <v>391</v>
      </c>
      <c r="R18" s="125" t="s">
        <v>260</v>
      </c>
      <c r="S18" s="125" t="s">
        <v>392</v>
      </c>
      <c r="T18" s="125" t="s">
        <v>392</v>
      </c>
      <c r="U18" s="125" t="s">
        <v>295</v>
      </c>
      <c r="V18" s="125" t="s">
        <v>263</v>
      </c>
      <c r="W18" s="125">
        <v>0</v>
      </c>
      <c r="X18" s="125" t="s">
        <v>264</v>
      </c>
      <c r="Y18" s="125">
        <v>355908935</v>
      </c>
      <c r="Z18" s="125" t="s">
        <v>393</v>
      </c>
      <c r="AA18" s="125" t="s">
        <v>394</v>
      </c>
      <c r="AB18" s="126">
        <v>72000</v>
      </c>
      <c r="AC18" s="125" t="s">
        <v>347</v>
      </c>
      <c r="AD18" s="125">
        <v>30</v>
      </c>
      <c r="AE18" s="125" t="s">
        <v>395</v>
      </c>
      <c r="AF18" s="125" t="s">
        <v>396</v>
      </c>
      <c r="AG18" s="125" t="s">
        <v>397</v>
      </c>
      <c r="AH18" s="125" t="s">
        <v>286</v>
      </c>
      <c r="AI18" s="125" t="s">
        <v>388</v>
      </c>
      <c r="AJ18" s="126">
        <v>3250</v>
      </c>
      <c r="AK18" s="126">
        <v>3250</v>
      </c>
      <c r="AL18" s="125" t="s">
        <v>398</v>
      </c>
      <c r="AM18" s="126">
        <v>35483.360000000001</v>
      </c>
      <c r="AN18" s="126">
        <v>19766.64</v>
      </c>
      <c r="AO18" s="126">
        <v>55250</v>
      </c>
      <c r="AP18" s="126">
        <v>36516.639999999999</v>
      </c>
      <c r="AQ18" s="126">
        <v>5510.36</v>
      </c>
      <c r="AR18" s="126">
        <v>42027</v>
      </c>
      <c r="AS18" s="126">
        <v>27396.720000000001</v>
      </c>
      <c r="AT18" s="126">
        <v>5103.28</v>
      </c>
      <c r="AU18" s="126">
        <v>32500</v>
      </c>
      <c r="AV18" s="125">
        <v>27</v>
      </c>
      <c r="AW18" s="125">
        <v>299</v>
      </c>
      <c r="AX18" s="125" t="s">
        <v>274</v>
      </c>
      <c r="AY18" s="125"/>
      <c r="AZ18" s="125"/>
      <c r="BA18" s="125"/>
      <c r="BB18" s="125" t="s">
        <v>275</v>
      </c>
      <c r="BC18" s="94"/>
      <c r="BD18" s="124"/>
      <c r="BE18" s="126">
        <v>0</v>
      </c>
      <c r="BF18" s="125" t="s">
        <v>392</v>
      </c>
      <c r="BG18" s="125" t="s">
        <v>478</v>
      </c>
      <c r="BH18" s="122" t="s">
        <v>486</v>
      </c>
      <c r="BI18" s="95" t="s">
        <v>99</v>
      </c>
      <c r="BJ18" s="122">
        <v>46184</v>
      </c>
      <c r="BK18" s="94" t="s">
        <v>102</v>
      </c>
      <c r="BL18" s="95" t="s">
        <v>107</v>
      </c>
      <c r="BM18" s="96" t="s">
        <v>180</v>
      </c>
      <c r="BN18" s="94" t="s">
        <v>222</v>
      </c>
      <c r="BO18" s="94"/>
      <c r="BP18" s="42"/>
      <c r="BQ18" s="127" t="s">
        <v>488</v>
      </c>
    </row>
    <row r="19" spans="1:69" hidden="1" x14ac:dyDescent="0.35">
      <c r="A19" s="131">
        <v>15</v>
      </c>
      <c r="B19" s="125" t="s">
        <v>249</v>
      </c>
      <c r="C19" s="125" t="s">
        <v>250</v>
      </c>
      <c r="D19" s="125" t="s">
        <v>251</v>
      </c>
      <c r="E19" s="125" t="s">
        <v>252</v>
      </c>
      <c r="F19" s="125" t="s">
        <v>252</v>
      </c>
      <c r="G19" s="125" t="s">
        <v>253</v>
      </c>
      <c r="H19" s="125" t="s">
        <v>254</v>
      </c>
      <c r="I19" s="125">
        <v>71955</v>
      </c>
      <c r="J19" s="125" t="s">
        <v>399</v>
      </c>
      <c r="K19" s="125">
        <v>71955</v>
      </c>
      <c r="L19" s="125" t="s">
        <v>256</v>
      </c>
      <c r="M19" s="125" t="s">
        <v>257</v>
      </c>
      <c r="N19" s="125">
        <v>118868</v>
      </c>
      <c r="O19" s="125" t="s">
        <v>400</v>
      </c>
      <c r="P19" s="125">
        <v>186662</v>
      </c>
      <c r="Q19" s="125" t="s">
        <v>401</v>
      </c>
      <c r="R19" s="125" t="s">
        <v>260</v>
      </c>
      <c r="S19" s="125" t="s">
        <v>402</v>
      </c>
      <c r="T19" s="125" t="s">
        <v>402</v>
      </c>
      <c r="U19" s="125" t="s">
        <v>295</v>
      </c>
      <c r="V19" s="125" t="s">
        <v>263</v>
      </c>
      <c r="W19" s="125">
        <v>0</v>
      </c>
      <c r="X19" s="125" t="s">
        <v>323</v>
      </c>
      <c r="Y19" s="125">
        <v>356193880</v>
      </c>
      <c r="Z19" s="125" t="s">
        <v>403</v>
      </c>
      <c r="AA19" s="125" t="s">
        <v>404</v>
      </c>
      <c r="AB19" s="126">
        <v>72000</v>
      </c>
      <c r="AC19" s="125" t="s">
        <v>267</v>
      </c>
      <c r="AD19" s="125">
        <v>24</v>
      </c>
      <c r="AE19" s="125" t="s">
        <v>395</v>
      </c>
      <c r="AF19" s="125" t="s">
        <v>405</v>
      </c>
      <c r="AG19" s="125" t="s">
        <v>406</v>
      </c>
      <c r="AH19" s="125" t="s">
        <v>302</v>
      </c>
      <c r="AI19" s="125" t="s">
        <v>407</v>
      </c>
      <c r="AJ19" s="126">
        <v>3840</v>
      </c>
      <c r="AK19" s="126">
        <v>3840</v>
      </c>
      <c r="AL19" s="125" t="s">
        <v>408</v>
      </c>
      <c r="AM19" s="126">
        <v>49595.73</v>
      </c>
      <c r="AN19" s="126">
        <v>19524.27</v>
      </c>
      <c r="AO19" s="126">
        <v>69120</v>
      </c>
      <c r="AP19" s="126">
        <v>22404.27</v>
      </c>
      <c r="AQ19" s="126">
        <v>1769.73</v>
      </c>
      <c r="AR19" s="126">
        <v>24174</v>
      </c>
      <c r="AS19" s="126">
        <v>22404.27</v>
      </c>
      <c r="AT19" s="126">
        <v>1769.73</v>
      </c>
      <c r="AU19" s="126">
        <v>24174</v>
      </c>
      <c r="AV19" s="125">
        <v>26</v>
      </c>
      <c r="AW19" s="125">
        <v>243</v>
      </c>
      <c r="AX19" s="125" t="s">
        <v>274</v>
      </c>
      <c r="AY19" s="125"/>
      <c r="AZ19" s="125"/>
      <c r="BA19" s="125"/>
      <c r="BB19" s="125" t="s">
        <v>275</v>
      </c>
      <c r="BC19" s="94"/>
      <c r="BD19" s="124"/>
      <c r="BE19" s="126">
        <v>0</v>
      </c>
      <c r="BF19" s="125" t="s">
        <v>402</v>
      </c>
      <c r="BG19" s="125" t="s">
        <v>479</v>
      </c>
      <c r="BH19" s="122" t="s">
        <v>486</v>
      </c>
      <c r="BI19" s="95" t="s">
        <v>99</v>
      </c>
      <c r="BJ19" s="122">
        <v>46182</v>
      </c>
      <c r="BK19" s="94" t="s">
        <v>102</v>
      </c>
      <c r="BL19" s="95" t="s">
        <v>107</v>
      </c>
      <c r="BM19" s="96" t="s">
        <v>179</v>
      </c>
      <c r="BN19" s="94" t="s">
        <v>221</v>
      </c>
      <c r="BO19" s="94"/>
      <c r="BP19" s="42"/>
      <c r="BQ19" s="127" t="s">
        <v>489</v>
      </c>
    </row>
    <row r="20" spans="1:69" hidden="1" x14ac:dyDescent="0.35">
      <c r="A20" s="131">
        <v>17</v>
      </c>
      <c r="B20" s="125" t="s">
        <v>249</v>
      </c>
      <c r="C20" s="125" t="s">
        <v>250</v>
      </c>
      <c r="D20" s="125" t="s">
        <v>251</v>
      </c>
      <c r="E20" s="125" t="s">
        <v>252</v>
      </c>
      <c r="F20" s="125" t="s">
        <v>252</v>
      </c>
      <c r="G20" s="125" t="s">
        <v>253</v>
      </c>
      <c r="H20" s="125" t="s">
        <v>254</v>
      </c>
      <c r="I20" s="125">
        <v>173479</v>
      </c>
      <c r="J20" s="125" t="s">
        <v>305</v>
      </c>
      <c r="K20" s="125">
        <v>173479</v>
      </c>
      <c r="L20" s="125" t="s">
        <v>290</v>
      </c>
      <c r="M20" s="125" t="s">
        <v>291</v>
      </c>
      <c r="N20" s="125">
        <v>129368</v>
      </c>
      <c r="O20" s="125" t="s">
        <v>306</v>
      </c>
      <c r="P20" s="125">
        <v>174994</v>
      </c>
      <c r="Q20" s="125" t="s">
        <v>410</v>
      </c>
      <c r="R20" s="125" t="s">
        <v>260</v>
      </c>
      <c r="S20" s="125" t="s">
        <v>411</v>
      </c>
      <c r="T20" s="125" t="s">
        <v>411</v>
      </c>
      <c r="U20" s="125" t="s">
        <v>262</v>
      </c>
      <c r="V20" s="125" t="s">
        <v>263</v>
      </c>
      <c r="W20" s="125">
        <v>0</v>
      </c>
      <c r="X20" s="125" t="s">
        <v>264</v>
      </c>
      <c r="Y20" s="125">
        <v>357351657</v>
      </c>
      <c r="Z20" s="125" t="s">
        <v>412</v>
      </c>
      <c r="AA20" s="125" t="s">
        <v>413</v>
      </c>
      <c r="AB20" s="126">
        <v>55000</v>
      </c>
      <c r="AC20" s="125" t="s">
        <v>312</v>
      </c>
      <c r="AD20" s="125">
        <v>24</v>
      </c>
      <c r="AE20" s="125" t="s">
        <v>409</v>
      </c>
      <c r="AF20" s="125" t="s">
        <v>414</v>
      </c>
      <c r="AG20" s="125" t="s">
        <v>415</v>
      </c>
      <c r="AH20" s="125" t="s">
        <v>286</v>
      </c>
      <c r="AI20" s="125" t="s">
        <v>416</v>
      </c>
      <c r="AJ20" s="126">
        <v>2940</v>
      </c>
      <c r="AK20" s="126">
        <v>2940</v>
      </c>
      <c r="AL20" s="125" t="s">
        <v>417</v>
      </c>
      <c r="AM20" s="126">
        <v>35363.68</v>
      </c>
      <c r="AN20" s="126">
        <v>14616.32</v>
      </c>
      <c r="AO20" s="126">
        <v>49980</v>
      </c>
      <c r="AP20" s="126">
        <v>19636.32</v>
      </c>
      <c r="AQ20" s="126">
        <v>1753.68</v>
      </c>
      <c r="AR20" s="126">
        <v>21390</v>
      </c>
      <c r="AS20" s="126">
        <v>15974.27</v>
      </c>
      <c r="AT20" s="126">
        <v>1665.73</v>
      </c>
      <c r="AU20" s="126">
        <v>17640</v>
      </c>
      <c r="AV20" s="125">
        <v>23</v>
      </c>
      <c r="AW20" s="125">
        <v>182</v>
      </c>
      <c r="AX20" s="125" t="s">
        <v>274</v>
      </c>
      <c r="AY20" s="125"/>
      <c r="AZ20" s="125"/>
      <c r="BA20" s="125"/>
      <c r="BB20" s="125" t="s">
        <v>275</v>
      </c>
      <c r="BC20" s="94"/>
      <c r="BD20" s="124"/>
      <c r="BE20" s="126">
        <v>0</v>
      </c>
      <c r="BF20" s="125" t="s">
        <v>411</v>
      </c>
      <c r="BG20" s="125" t="s">
        <v>480</v>
      </c>
      <c r="BH20" s="122" t="s">
        <v>486</v>
      </c>
      <c r="BI20" s="95" t="s">
        <v>99</v>
      </c>
      <c r="BJ20" s="122">
        <v>46185</v>
      </c>
      <c r="BK20" s="94" t="s">
        <v>103</v>
      </c>
      <c r="BL20" s="95" t="s">
        <v>118</v>
      </c>
      <c r="BM20" s="96" t="s">
        <v>180</v>
      </c>
      <c r="BN20" s="94" t="s">
        <v>222</v>
      </c>
      <c r="BO20" s="94"/>
      <c r="BP20" s="42"/>
      <c r="BQ20" s="127" t="s">
        <v>487</v>
      </c>
    </row>
    <row r="21" spans="1:69" hidden="1" x14ac:dyDescent="0.35">
      <c r="A21" s="131">
        <v>18</v>
      </c>
      <c r="B21" s="125" t="s">
        <v>249</v>
      </c>
      <c r="C21" s="125" t="s">
        <v>250</v>
      </c>
      <c r="D21" s="125" t="s">
        <v>251</v>
      </c>
      <c r="E21" s="125" t="s">
        <v>252</v>
      </c>
      <c r="F21" s="125" t="s">
        <v>252</v>
      </c>
      <c r="G21" s="125" t="s">
        <v>253</v>
      </c>
      <c r="H21" s="125" t="s">
        <v>254</v>
      </c>
      <c r="I21" s="125">
        <v>70921</v>
      </c>
      <c r="J21" s="125" t="s">
        <v>305</v>
      </c>
      <c r="K21" s="125">
        <v>70921</v>
      </c>
      <c r="L21" s="125" t="s">
        <v>332</v>
      </c>
      <c r="M21" s="125" t="s">
        <v>333</v>
      </c>
      <c r="N21" s="125">
        <v>122815</v>
      </c>
      <c r="O21" s="125" t="s">
        <v>381</v>
      </c>
      <c r="P21" s="125">
        <v>176891</v>
      </c>
      <c r="Q21" s="125" t="s">
        <v>418</v>
      </c>
      <c r="R21" s="125" t="s">
        <v>260</v>
      </c>
      <c r="S21" s="125" t="s">
        <v>419</v>
      </c>
      <c r="T21" s="125" t="s">
        <v>419</v>
      </c>
      <c r="U21" s="125" t="s">
        <v>262</v>
      </c>
      <c r="V21" s="125" t="s">
        <v>263</v>
      </c>
      <c r="W21" s="125">
        <v>0</v>
      </c>
      <c r="X21" s="125" t="s">
        <v>323</v>
      </c>
      <c r="Y21" s="125">
        <v>358770382</v>
      </c>
      <c r="Z21" s="125" t="s">
        <v>420</v>
      </c>
      <c r="AA21" s="125" t="s">
        <v>421</v>
      </c>
      <c r="AB21" s="126">
        <v>45000</v>
      </c>
      <c r="AC21" s="125" t="s">
        <v>385</v>
      </c>
      <c r="AD21" s="125">
        <v>24</v>
      </c>
      <c r="AE21" s="125" t="s">
        <v>422</v>
      </c>
      <c r="AF21" s="125" t="s">
        <v>423</v>
      </c>
      <c r="AG21" s="125" t="s">
        <v>424</v>
      </c>
      <c r="AH21" s="125" t="s">
        <v>302</v>
      </c>
      <c r="AI21" s="125" t="s">
        <v>425</v>
      </c>
      <c r="AJ21" s="126">
        <v>2380</v>
      </c>
      <c r="AK21" s="126">
        <v>2380</v>
      </c>
      <c r="AL21" s="125" t="s">
        <v>426</v>
      </c>
      <c r="AM21" s="126">
        <v>17681.91</v>
      </c>
      <c r="AN21" s="126">
        <v>8498.09</v>
      </c>
      <c r="AO21" s="126">
        <v>26180</v>
      </c>
      <c r="AP21" s="126">
        <v>27318.09</v>
      </c>
      <c r="AQ21" s="126">
        <v>4115.91</v>
      </c>
      <c r="AR21" s="126">
        <v>31434</v>
      </c>
      <c r="AS21" s="126">
        <v>13534.83</v>
      </c>
      <c r="AT21" s="126">
        <v>3125.17</v>
      </c>
      <c r="AU21" s="126">
        <v>16660</v>
      </c>
      <c r="AV21" s="125">
        <v>18</v>
      </c>
      <c r="AW21" s="125">
        <v>233</v>
      </c>
      <c r="AX21" s="125" t="s">
        <v>274</v>
      </c>
      <c r="AY21" s="125"/>
      <c r="AZ21" s="125"/>
      <c r="BA21" s="125"/>
      <c r="BB21" s="125" t="s">
        <v>275</v>
      </c>
      <c r="BC21" s="94"/>
      <c r="BD21" s="124"/>
      <c r="BE21" s="126">
        <v>0</v>
      </c>
      <c r="BF21" s="125" t="s">
        <v>419</v>
      </c>
      <c r="BG21" s="125" t="s">
        <v>481</v>
      </c>
      <c r="BH21" s="122" t="s">
        <v>486</v>
      </c>
      <c r="BI21" s="95" t="s">
        <v>99</v>
      </c>
      <c r="BJ21" s="122">
        <v>46183</v>
      </c>
      <c r="BK21" s="94" t="s">
        <v>106</v>
      </c>
      <c r="BL21" s="95" t="s">
        <v>118</v>
      </c>
      <c r="BM21" s="96" t="s">
        <v>180</v>
      </c>
      <c r="BN21" s="94" t="s">
        <v>222</v>
      </c>
      <c r="BO21" s="94"/>
      <c r="BP21" s="42"/>
      <c r="BQ21" s="127" t="s">
        <v>487</v>
      </c>
    </row>
    <row r="22" spans="1:69" hidden="1" x14ac:dyDescent="0.35">
      <c r="A22" s="131">
        <v>19</v>
      </c>
      <c r="B22" s="125" t="s">
        <v>249</v>
      </c>
      <c r="C22" s="125" t="s">
        <v>250</v>
      </c>
      <c r="D22" s="125" t="s">
        <v>251</v>
      </c>
      <c r="E22" s="125" t="s">
        <v>252</v>
      </c>
      <c r="F22" s="125" t="s">
        <v>252</v>
      </c>
      <c r="G22" s="125" t="s">
        <v>253</v>
      </c>
      <c r="H22" s="125" t="s">
        <v>254</v>
      </c>
      <c r="I22" s="125">
        <v>173479</v>
      </c>
      <c r="J22" s="125" t="s">
        <v>305</v>
      </c>
      <c r="K22" s="125">
        <v>173479</v>
      </c>
      <c r="L22" s="125" t="s">
        <v>290</v>
      </c>
      <c r="M22" s="125" t="s">
        <v>291</v>
      </c>
      <c r="N22" s="125">
        <v>118160</v>
      </c>
      <c r="O22" s="125" t="s">
        <v>427</v>
      </c>
      <c r="P22" s="125">
        <v>178846</v>
      </c>
      <c r="Q22" s="125" t="s">
        <v>428</v>
      </c>
      <c r="R22" s="125" t="s">
        <v>260</v>
      </c>
      <c r="S22" s="125" t="s">
        <v>429</v>
      </c>
      <c r="T22" s="125" t="s">
        <v>429</v>
      </c>
      <c r="U22" s="125" t="s">
        <v>262</v>
      </c>
      <c r="V22" s="125" t="s">
        <v>263</v>
      </c>
      <c r="W22" s="125">
        <v>0</v>
      </c>
      <c r="X22" s="125" t="s">
        <v>264</v>
      </c>
      <c r="Y22" s="125">
        <v>359138186</v>
      </c>
      <c r="Z22" s="125" t="s">
        <v>430</v>
      </c>
      <c r="AA22" s="125" t="s">
        <v>431</v>
      </c>
      <c r="AB22" s="126">
        <v>60000</v>
      </c>
      <c r="AC22" s="125" t="s">
        <v>312</v>
      </c>
      <c r="AD22" s="125">
        <v>24</v>
      </c>
      <c r="AE22" s="125" t="s">
        <v>409</v>
      </c>
      <c r="AF22" s="125" t="s">
        <v>432</v>
      </c>
      <c r="AG22" s="125" t="s">
        <v>433</v>
      </c>
      <c r="AH22" s="125" t="s">
        <v>286</v>
      </c>
      <c r="AI22" s="125" t="s">
        <v>434</v>
      </c>
      <c r="AJ22" s="126">
        <v>3190</v>
      </c>
      <c r="AK22" s="126">
        <v>3190</v>
      </c>
      <c r="AL22" s="125" t="s">
        <v>417</v>
      </c>
      <c r="AM22" s="126">
        <v>24132.09</v>
      </c>
      <c r="AN22" s="126">
        <v>10957.91</v>
      </c>
      <c r="AO22" s="126">
        <v>35090</v>
      </c>
      <c r="AP22" s="126">
        <v>35867.910000000003</v>
      </c>
      <c r="AQ22" s="126">
        <v>5422.09</v>
      </c>
      <c r="AR22" s="126">
        <v>41290</v>
      </c>
      <c r="AS22" s="126">
        <v>15460.04</v>
      </c>
      <c r="AT22" s="126">
        <v>3679.96</v>
      </c>
      <c r="AU22" s="126">
        <v>19140</v>
      </c>
      <c r="AV22" s="125">
        <v>17</v>
      </c>
      <c r="AW22" s="125">
        <v>182</v>
      </c>
      <c r="AX22" s="125" t="s">
        <v>274</v>
      </c>
      <c r="AY22" s="125"/>
      <c r="AZ22" s="125"/>
      <c r="BA22" s="125"/>
      <c r="BB22" s="125" t="s">
        <v>275</v>
      </c>
      <c r="BC22" s="94"/>
      <c r="BD22" s="124"/>
      <c r="BE22" s="126">
        <v>0</v>
      </c>
      <c r="BF22" s="125" t="s">
        <v>429</v>
      </c>
      <c r="BG22" s="125" t="s">
        <v>482</v>
      </c>
      <c r="BH22" s="122" t="s">
        <v>486</v>
      </c>
      <c r="BI22" s="95" t="s">
        <v>99</v>
      </c>
      <c r="BJ22" s="122">
        <v>46183</v>
      </c>
      <c r="BK22" s="94" t="s">
        <v>103</v>
      </c>
      <c r="BL22" s="95" t="s">
        <v>118</v>
      </c>
      <c r="BM22" s="96" t="s">
        <v>180</v>
      </c>
      <c r="BN22" s="94" t="s">
        <v>222</v>
      </c>
      <c r="BO22" s="94"/>
      <c r="BP22" s="42"/>
      <c r="BQ22" s="127" t="s">
        <v>487</v>
      </c>
    </row>
    <row r="23" spans="1:69" hidden="1" x14ac:dyDescent="0.35">
      <c r="A23" s="131">
        <v>21</v>
      </c>
      <c r="B23" s="125" t="s">
        <v>249</v>
      </c>
      <c r="C23" s="125" t="s">
        <v>250</v>
      </c>
      <c r="D23" s="125" t="s">
        <v>251</v>
      </c>
      <c r="E23" s="125" t="s">
        <v>252</v>
      </c>
      <c r="F23" s="125" t="s">
        <v>252</v>
      </c>
      <c r="G23" s="125" t="s">
        <v>253</v>
      </c>
      <c r="H23" s="125" t="s">
        <v>254</v>
      </c>
      <c r="I23" s="125">
        <v>79330</v>
      </c>
      <c r="J23" s="125" t="s">
        <v>435</v>
      </c>
      <c r="K23" s="125">
        <v>79330</v>
      </c>
      <c r="L23" s="125" t="s">
        <v>256</v>
      </c>
      <c r="M23" s="125" t="s">
        <v>257</v>
      </c>
      <c r="N23" s="125">
        <v>356593</v>
      </c>
      <c r="O23" s="125" t="s">
        <v>436</v>
      </c>
      <c r="P23" s="125">
        <v>509001</v>
      </c>
      <c r="Q23" s="125" t="s">
        <v>437</v>
      </c>
      <c r="R23" s="125" t="s">
        <v>260</v>
      </c>
      <c r="S23" s="125" t="s">
        <v>438</v>
      </c>
      <c r="T23" s="125" t="s">
        <v>438</v>
      </c>
      <c r="U23" s="125" t="s">
        <v>262</v>
      </c>
      <c r="V23" s="125" t="s">
        <v>263</v>
      </c>
      <c r="W23" s="125">
        <v>541</v>
      </c>
      <c r="X23" s="125" t="s">
        <v>439</v>
      </c>
      <c r="Y23" s="125">
        <v>354075013</v>
      </c>
      <c r="Z23" s="125" t="s">
        <v>440</v>
      </c>
      <c r="AA23" s="125" t="s">
        <v>441</v>
      </c>
      <c r="AB23" s="126">
        <v>42000</v>
      </c>
      <c r="AC23" s="125" t="s">
        <v>267</v>
      </c>
      <c r="AD23" s="125">
        <v>24</v>
      </c>
      <c r="AE23" s="125" t="s">
        <v>283</v>
      </c>
      <c r="AF23" s="125" t="s">
        <v>442</v>
      </c>
      <c r="AG23" s="125" t="s">
        <v>443</v>
      </c>
      <c r="AH23" s="125" t="s">
        <v>286</v>
      </c>
      <c r="AI23" s="125" t="s">
        <v>444</v>
      </c>
      <c r="AJ23" s="126">
        <v>2240</v>
      </c>
      <c r="AK23" s="126">
        <v>2240</v>
      </c>
      <c r="AL23" s="125" t="s">
        <v>445</v>
      </c>
      <c r="AM23" s="126">
        <v>35803.85</v>
      </c>
      <c r="AN23" s="126">
        <v>11236.15</v>
      </c>
      <c r="AO23" s="126">
        <v>47040</v>
      </c>
      <c r="AP23" s="126">
        <v>6196.15</v>
      </c>
      <c r="AQ23" s="126">
        <v>264.85000000000002</v>
      </c>
      <c r="AR23" s="126">
        <v>6461</v>
      </c>
      <c r="AS23" s="126">
        <v>6196.15</v>
      </c>
      <c r="AT23" s="126">
        <v>264.85000000000002</v>
      </c>
      <c r="AU23" s="126">
        <v>6461</v>
      </c>
      <c r="AV23" s="125">
        <v>30</v>
      </c>
      <c r="AW23" s="125">
        <v>271</v>
      </c>
      <c r="AX23" s="125" t="s">
        <v>274</v>
      </c>
      <c r="AY23" s="125"/>
      <c r="AZ23" s="125"/>
      <c r="BA23" s="125"/>
      <c r="BB23" s="125" t="s">
        <v>275</v>
      </c>
      <c r="BC23" s="94"/>
      <c r="BD23" s="124"/>
      <c r="BE23" s="126">
        <v>0</v>
      </c>
      <c r="BF23" s="125" t="s">
        <v>438</v>
      </c>
      <c r="BG23" s="125" t="s">
        <v>484</v>
      </c>
      <c r="BH23" s="122" t="s">
        <v>486</v>
      </c>
      <c r="BI23" s="95" t="s">
        <v>99</v>
      </c>
      <c r="BJ23" s="122">
        <v>46185</v>
      </c>
      <c r="BK23" s="94" t="s">
        <v>102</v>
      </c>
      <c r="BL23" s="95" t="s">
        <v>107</v>
      </c>
      <c r="BM23" s="96" t="s">
        <v>179</v>
      </c>
      <c r="BN23" s="94" t="s">
        <v>221</v>
      </c>
      <c r="BO23" s="94"/>
      <c r="BP23" s="42"/>
      <c r="BQ23" s="127" t="s">
        <v>489</v>
      </c>
    </row>
    <row r="24" spans="1:69" hidden="1" x14ac:dyDescent="0.35">
      <c r="A24" s="131">
        <v>22</v>
      </c>
      <c r="B24" s="125" t="s">
        <v>249</v>
      </c>
      <c r="C24" s="125" t="s">
        <v>250</v>
      </c>
      <c r="D24" s="125" t="s">
        <v>251</v>
      </c>
      <c r="E24" s="125" t="s">
        <v>252</v>
      </c>
      <c r="F24" s="125" t="s">
        <v>252</v>
      </c>
      <c r="G24" s="125" t="s">
        <v>253</v>
      </c>
      <c r="H24" s="125" t="s">
        <v>254</v>
      </c>
      <c r="I24" s="125">
        <v>70382</v>
      </c>
      <c r="J24" s="125" t="s">
        <v>289</v>
      </c>
      <c r="K24" s="125">
        <v>70382</v>
      </c>
      <c r="L24" s="125" t="s">
        <v>290</v>
      </c>
      <c r="M24" s="125" t="s">
        <v>291</v>
      </c>
      <c r="N24" s="125">
        <v>113773</v>
      </c>
      <c r="O24" s="125" t="s">
        <v>446</v>
      </c>
      <c r="P24" s="125">
        <v>657853</v>
      </c>
      <c r="Q24" s="125" t="s">
        <v>447</v>
      </c>
      <c r="R24" s="125" t="s">
        <v>260</v>
      </c>
      <c r="S24" s="125" t="s">
        <v>448</v>
      </c>
      <c r="T24" s="125" t="s">
        <v>448</v>
      </c>
      <c r="U24" s="125" t="s">
        <v>262</v>
      </c>
      <c r="V24" s="125" t="s">
        <v>263</v>
      </c>
      <c r="W24" s="125">
        <v>0</v>
      </c>
      <c r="X24" s="125" t="s">
        <v>449</v>
      </c>
      <c r="Y24" s="125">
        <v>354478329</v>
      </c>
      <c r="Z24" s="125" t="s">
        <v>450</v>
      </c>
      <c r="AA24" s="125" t="s">
        <v>451</v>
      </c>
      <c r="AB24" s="126">
        <v>80000</v>
      </c>
      <c r="AC24" s="125" t="s">
        <v>298</v>
      </c>
      <c r="AD24" s="125">
        <v>24</v>
      </c>
      <c r="AE24" s="125" t="s">
        <v>452</v>
      </c>
      <c r="AF24" s="125" t="s">
        <v>453</v>
      </c>
      <c r="AG24" s="125" t="s">
        <v>454</v>
      </c>
      <c r="AH24" s="125" t="s">
        <v>271</v>
      </c>
      <c r="AI24" s="125" t="s">
        <v>455</v>
      </c>
      <c r="AJ24" s="126">
        <v>4270</v>
      </c>
      <c r="AK24" s="126">
        <v>4270</v>
      </c>
      <c r="AL24" s="125" t="s">
        <v>456</v>
      </c>
      <c r="AM24" s="126">
        <v>67565.42</v>
      </c>
      <c r="AN24" s="126">
        <v>22104.58</v>
      </c>
      <c r="AO24" s="126">
        <v>89670</v>
      </c>
      <c r="AP24" s="126">
        <v>12434.58</v>
      </c>
      <c r="AQ24" s="126">
        <v>565.41999999999996</v>
      </c>
      <c r="AR24" s="126">
        <v>13000</v>
      </c>
      <c r="AS24" s="126">
        <v>12434.58</v>
      </c>
      <c r="AT24" s="126">
        <v>565.41999999999996</v>
      </c>
      <c r="AU24" s="126">
        <v>13000</v>
      </c>
      <c r="AV24" s="125">
        <v>29</v>
      </c>
      <c r="AW24" s="125">
        <v>241</v>
      </c>
      <c r="AX24" s="125" t="s">
        <v>274</v>
      </c>
      <c r="AY24" s="125"/>
      <c r="AZ24" s="125"/>
      <c r="BA24" s="125"/>
      <c r="BB24" s="125" t="s">
        <v>275</v>
      </c>
      <c r="BC24" s="94"/>
      <c r="BD24" s="124"/>
      <c r="BE24" s="126">
        <v>0</v>
      </c>
      <c r="BF24" s="125" t="s">
        <v>448</v>
      </c>
      <c r="BG24" s="125" t="s">
        <v>485</v>
      </c>
      <c r="BH24" s="122" t="s">
        <v>486</v>
      </c>
      <c r="BI24" s="95" t="s">
        <v>99</v>
      </c>
      <c r="BJ24" s="122">
        <v>46183</v>
      </c>
      <c r="BK24" s="94" t="s">
        <v>106</v>
      </c>
      <c r="BL24" s="95" t="s">
        <v>118</v>
      </c>
      <c r="BM24" s="96" t="s">
        <v>180</v>
      </c>
      <c r="BN24" s="94" t="s">
        <v>222</v>
      </c>
      <c r="BO24" s="94"/>
      <c r="BP24" s="42"/>
      <c r="BQ24" s="127" t="s">
        <v>487</v>
      </c>
    </row>
    <row r="25" spans="1:69" hidden="1" x14ac:dyDescent="0.35">
      <c r="A25" s="131">
        <v>23</v>
      </c>
      <c r="B25" s="125" t="s">
        <v>249</v>
      </c>
      <c r="C25" s="125" t="s">
        <v>250</v>
      </c>
      <c r="D25" s="125" t="s">
        <v>251</v>
      </c>
      <c r="E25" s="125" t="s">
        <v>252</v>
      </c>
      <c r="F25" s="125" t="s">
        <v>252</v>
      </c>
      <c r="G25" s="125" t="s">
        <v>253</v>
      </c>
      <c r="H25" s="125" t="s">
        <v>254</v>
      </c>
      <c r="I25" s="125">
        <v>70382</v>
      </c>
      <c r="J25" s="125" t="s">
        <v>289</v>
      </c>
      <c r="K25" s="125">
        <v>70382</v>
      </c>
      <c r="L25" s="125" t="s">
        <v>290</v>
      </c>
      <c r="M25" s="125" t="s">
        <v>291</v>
      </c>
      <c r="N25" s="125">
        <v>113773</v>
      </c>
      <c r="O25" s="125" t="s">
        <v>446</v>
      </c>
      <c r="P25" s="125">
        <v>657853</v>
      </c>
      <c r="Q25" s="125" t="s">
        <v>447</v>
      </c>
      <c r="R25" s="125" t="s">
        <v>457</v>
      </c>
      <c r="S25" s="125" t="s">
        <v>448</v>
      </c>
      <c r="T25" s="125" t="s">
        <v>448</v>
      </c>
      <c r="U25" s="125" t="s">
        <v>262</v>
      </c>
      <c r="V25" s="125" t="s">
        <v>263</v>
      </c>
      <c r="W25" s="125">
        <v>0</v>
      </c>
      <c r="X25" s="125" t="s">
        <v>323</v>
      </c>
      <c r="Y25" s="125">
        <v>357742923</v>
      </c>
      <c r="Z25" s="125" t="s">
        <v>450</v>
      </c>
      <c r="AA25" s="125" t="s">
        <v>458</v>
      </c>
      <c r="AB25" s="126">
        <v>30000</v>
      </c>
      <c r="AC25" s="125" t="s">
        <v>298</v>
      </c>
      <c r="AD25" s="125">
        <v>18</v>
      </c>
      <c r="AE25" s="125" t="s">
        <v>459</v>
      </c>
      <c r="AF25" s="125" t="s">
        <v>453</v>
      </c>
      <c r="AG25" s="125" t="s">
        <v>454</v>
      </c>
      <c r="AH25" s="125" t="s">
        <v>271</v>
      </c>
      <c r="AI25" s="125" t="s">
        <v>460</v>
      </c>
      <c r="AJ25" s="126">
        <v>2020</v>
      </c>
      <c r="AK25" s="126">
        <v>2020</v>
      </c>
      <c r="AL25" s="125" t="s">
        <v>461</v>
      </c>
      <c r="AM25" s="126">
        <v>26256.720000000001</v>
      </c>
      <c r="AN25" s="126">
        <v>6063.28</v>
      </c>
      <c r="AO25" s="126">
        <v>32320</v>
      </c>
      <c r="AP25" s="126">
        <v>3743.28</v>
      </c>
      <c r="AQ25" s="126">
        <v>115.72</v>
      </c>
      <c r="AR25" s="126">
        <v>3859</v>
      </c>
      <c r="AS25" s="126">
        <v>3743.28</v>
      </c>
      <c r="AT25" s="126">
        <v>115.72</v>
      </c>
      <c r="AU25" s="126">
        <v>3859</v>
      </c>
      <c r="AV25" s="125">
        <v>23</v>
      </c>
      <c r="AW25" s="125">
        <v>212</v>
      </c>
      <c r="AX25" s="125" t="s">
        <v>274</v>
      </c>
      <c r="AY25" s="125"/>
      <c r="AZ25" s="125"/>
      <c r="BA25" s="125"/>
      <c r="BB25" s="125" t="s">
        <v>275</v>
      </c>
      <c r="BC25" s="94"/>
      <c r="BD25" s="124"/>
      <c r="BE25" s="126">
        <v>0</v>
      </c>
      <c r="BF25" s="125" t="s">
        <v>448</v>
      </c>
      <c r="BG25" s="125" t="s">
        <v>485</v>
      </c>
      <c r="BH25" s="122" t="s">
        <v>486</v>
      </c>
      <c r="BI25" s="95" t="s">
        <v>99</v>
      </c>
      <c r="BJ25" s="122">
        <v>46183</v>
      </c>
      <c r="BK25" s="94" t="s">
        <v>106</v>
      </c>
      <c r="BL25" s="95" t="s">
        <v>118</v>
      </c>
      <c r="BM25" s="96" t="s">
        <v>180</v>
      </c>
      <c r="BN25" s="94" t="s">
        <v>222</v>
      </c>
      <c r="BO25" s="94"/>
      <c r="BP25" s="42"/>
      <c r="BQ25" s="167" t="s">
        <v>487</v>
      </c>
    </row>
    <row r="26" spans="1:69" hidden="1" x14ac:dyDescent="0.35">
      <c r="A26" s="131">
        <v>24</v>
      </c>
      <c r="B26" s="125" t="s">
        <v>249</v>
      </c>
      <c r="C26" s="125" t="s">
        <v>250</v>
      </c>
      <c r="D26" s="125" t="s">
        <v>251</v>
      </c>
      <c r="E26" s="125" t="s">
        <v>252</v>
      </c>
      <c r="F26" s="125" t="s">
        <v>252</v>
      </c>
      <c r="G26" s="125" t="s">
        <v>253</v>
      </c>
      <c r="H26" s="125" t="s">
        <v>254</v>
      </c>
      <c r="I26" s="125">
        <v>79330</v>
      </c>
      <c r="J26" s="125" t="s">
        <v>435</v>
      </c>
      <c r="K26" s="125">
        <v>79330</v>
      </c>
      <c r="L26" s="125" t="s">
        <v>256</v>
      </c>
      <c r="M26" s="125" t="s">
        <v>257</v>
      </c>
      <c r="N26" s="125">
        <v>356593</v>
      </c>
      <c r="O26" s="125" t="s">
        <v>436</v>
      </c>
      <c r="P26" s="125">
        <v>509001</v>
      </c>
      <c r="Q26" s="125" t="s">
        <v>437</v>
      </c>
      <c r="R26" s="125" t="s">
        <v>457</v>
      </c>
      <c r="S26" s="125" t="s">
        <v>438</v>
      </c>
      <c r="T26" s="125" t="s">
        <v>438</v>
      </c>
      <c r="U26" s="125" t="s">
        <v>262</v>
      </c>
      <c r="V26" s="125" t="s">
        <v>263</v>
      </c>
      <c r="W26" s="125">
        <v>0</v>
      </c>
      <c r="X26" s="125" t="s">
        <v>323</v>
      </c>
      <c r="Y26" s="125">
        <v>357795729</v>
      </c>
      <c r="Z26" s="125" t="s">
        <v>440</v>
      </c>
      <c r="AA26" s="125" t="s">
        <v>462</v>
      </c>
      <c r="AB26" s="126">
        <v>30000</v>
      </c>
      <c r="AC26" s="125" t="s">
        <v>267</v>
      </c>
      <c r="AD26" s="125">
        <v>18</v>
      </c>
      <c r="AE26" s="125" t="s">
        <v>459</v>
      </c>
      <c r="AF26" s="125" t="s">
        <v>442</v>
      </c>
      <c r="AG26" s="125" t="s">
        <v>443</v>
      </c>
      <c r="AH26" s="125" t="s">
        <v>286</v>
      </c>
      <c r="AI26" s="125" t="s">
        <v>463</v>
      </c>
      <c r="AJ26" s="126">
        <v>2020</v>
      </c>
      <c r="AK26" s="126">
        <v>2020</v>
      </c>
      <c r="AL26" s="125" t="s">
        <v>464</v>
      </c>
      <c r="AM26" s="126">
        <v>22050.12</v>
      </c>
      <c r="AN26" s="126">
        <v>6229.88</v>
      </c>
      <c r="AO26" s="126">
        <v>28280</v>
      </c>
      <c r="AP26" s="126">
        <v>7949.88</v>
      </c>
      <c r="AQ26" s="126">
        <v>454.12</v>
      </c>
      <c r="AR26" s="126">
        <v>8404</v>
      </c>
      <c r="AS26" s="126">
        <v>7949.88</v>
      </c>
      <c r="AT26" s="126">
        <v>454.12</v>
      </c>
      <c r="AU26" s="126">
        <v>8404</v>
      </c>
      <c r="AV26" s="125">
        <v>22</v>
      </c>
      <c r="AW26" s="125">
        <v>243</v>
      </c>
      <c r="AX26" s="125" t="s">
        <v>274</v>
      </c>
      <c r="AY26" s="125"/>
      <c r="AZ26" s="125"/>
      <c r="BA26" s="125"/>
      <c r="BB26" s="125" t="s">
        <v>275</v>
      </c>
      <c r="BC26" s="94"/>
      <c r="BD26" s="124"/>
      <c r="BE26" s="126">
        <v>0</v>
      </c>
      <c r="BF26" s="125" t="s">
        <v>438</v>
      </c>
      <c r="BG26" s="125" t="s">
        <v>484</v>
      </c>
      <c r="BH26" s="122" t="s">
        <v>486</v>
      </c>
      <c r="BI26" s="95" t="s">
        <v>99</v>
      </c>
      <c r="BJ26" s="122">
        <v>46185</v>
      </c>
      <c r="BK26" s="94" t="s">
        <v>102</v>
      </c>
      <c r="BL26" s="95" t="s">
        <v>107</v>
      </c>
      <c r="BM26" s="96" t="s">
        <v>179</v>
      </c>
      <c r="BN26" s="94" t="s">
        <v>221</v>
      </c>
      <c r="BO26" s="94"/>
      <c r="BP26" s="42"/>
      <c r="BQ26" s="167" t="s">
        <v>489</v>
      </c>
    </row>
    <row r="27" spans="1:69" x14ac:dyDescent="0.35">
      <c r="A27" s="131">
        <v>25</v>
      </c>
      <c r="B27" s="128" t="s">
        <v>249</v>
      </c>
      <c r="C27" s="128" t="s">
        <v>250</v>
      </c>
      <c r="D27" s="128" t="s">
        <v>251</v>
      </c>
      <c r="E27" s="128" t="s">
        <v>252</v>
      </c>
      <c r="F27" s="128" t="s">
        <v>252</v>
      </c>
      <c r="G27" s="128" t="s">
        <v>253</v>
      </c>
      <c r="H27" s="128" t="s">
        <v>254</v>
      </c>
      <c r="I27" s="128">
        <v>70047</v>
      </c>
      <c r="J27" s="128" t="s">
        <v>490</v>
      </c>
      <c r="K27" s="128">
        <v>70047</v>
      </c>
      <c r="L27" s="128" t="s">
        <v>491</v>
      </c>
      <c r="M27" s="128" t="s">
        <v>492</v>
      </c>
      <c r="N27" s="128">
        <v>113305</v>
      </c>
      <c r="O27" s="128" t="s">
        <v>493</v>
      </c>
      <c r="P27" s="128">
        <v>168022</v>
      </c>
      <c r="Q27" s="128" t="s">
        <v>494</v>
      </c>
      <c r="R27" s="128" t="s">
        <v>260</v>
      </c>
      <c r="S27" s="128" t="s">
        <v>495</v>
      </c>
      <c r="T27" s="128" t="s">
        <v>495</v>
      </c>
      <c r="U27" s="128" t="s">
        <v>262</v>
      </c>
      <c r="V27" s="128" t="s">
        <v>263</v>
      </c>
      <c r="W27" s="128">
        <v>0</v>
      </c>
      <c r="X27" s="128" t="s">
        <v>264</v>
      </c>
      <c r="Y27" s="128">
        <v>356284445</v>
      </c>
      <c r="Z27" s="128" t="s">
        <v>496</v>
      </c>
      <c r="AA27" s="128" t="s">
        <v>497</v>
      </c>
      <c r="AB27" s="129">
        <v>80000</v>
      </c>
      <c r="AC27" s="128" t="s">
        <v>498</v>
      </c>
      <c r="AD27" s="128">
        <v>24</v>
      </c>
      <c r="AE27" s="128" t="s">
        <v>499</v>
      </c>
      <c r="AF27" s="128" t="s">
        <v>500</v>
      </c>
      <c r="AG27" s="128" t="s">
        <v>501</v>
      </c>
      <c r="AH27" s="128" t="s">
        <v>502</v>
      </c>
      <c r="AI27" s="128" t="s">
        <v>503</v>
      </c>
      <c r="AJ27" s="129">
        <v>4230</v>
      </c>
      <c r="AK27" s="129">
        <v>4230</v>
      </c>
      <c r="AL27" s="128" t="s">
        <v>504</v>
      </c>
      <c r="AM27" s="129">
        <v>80000</v>
      </c>
      <c r="AN27" s="129">
        <v>21790</v>
      </c>
      <c r="AO27" s="129">
        <v>101790</v>
      </c>
      <c r="AP27" s="129">
        <v>0</v>
      </c>
      <c r="AQ27" s="129">
        <v>0</v>
      </c>
      <c r="AR27" s="129">
        <v>0</v>
      </c>
      <c r="AS27" s="129">
        <v>0</v>
      </c>
      <c r="AT27" s="129">
        <v>0</v>
      </c>
      <c r="AU27" s="129">
        <v>0</v>
      </c>
      <c r="AV27" s="128">
        <v>27</v>
      </c>
      <c r="AW27" s="128"/>
      <c r="AX27" s="128"/>
      <c r="AY27" s="128"/>
      <c r="AZ27" s="128"/>
      <c r="BA27" s="128"/>
      <c r="BB27" s="128" t="s">
        <v>505</v>
      </c>
      <c r="BC27" s="94"/>
      <c r="BD27" s="128" t="s">
        <v>483</v>
      </c>
      <c r="BE27" s="129">
        <v>80000</v>
      </c>
      <c r="BF27" s="128" t="s">
        <v>495</v>
      </c>
      <c r="BG27" s="128" t="s">
        <v>506</v>
      </c>
      <c r="BH27" s="122" t="s">
        <v>486</v>
      </c>
      <c r="BI27" s="95" t="s">
        <v>99</v>
      </c>
      <c r="BJ27" s="122">
        <v>46184</v>
      </c>
      <c r="BK27" s="94" t="s">
        <v>102</v>
      </c>
      <c r="BL27" s="95" t="s">
        <v>107</v>
      </c>
      <c r="BM27" s="96" t="s">
        <v>179</v>
      </c>
      <c r="BN27" s="94" t="s">
        <v>220</v>
      </c>
      <c r="BO27" s="94">
        <v>4230</v>
      </c>
      <c r="BP27" s="42" t="s">
        <v>181</v>
      </c>
      <c r="BQ27" s="167" t="s">
        <v>512</v>
      </c>
    </row>
    <row r="28" spans="1:69" x14ac:dyDescent="0.35">
      <c r="A28" s="131">
        <v>26</v>
      </c>
      <c r="B28" s="125" t="s">
        <v>249</v>
      </c>
      <c r="C28" s="125" t="s">
        <v>250</v>
      </c>
      <c r="D28" s="125" t="s">
        <v>251</v>
      </c>
      <c r="E28" s="125" t="s">
        <v>252</v>
      </c>
      <c r="F28" s="125" t="s">
        <v>252</v>
      </c>
      <c r="G28" s="125" t="s">
        <v>253</v>
      </c>
      <c r="H28" s="125" t="s">
        <v>254</v>
      </c>
      <c r="I28" s="125">
        <v>70921</v>
      </c>
      <c r="J28" s="125" t="s">
        <v>305</v>
      </c>
      <c r="K28" s="125">
        <v>70921</v>
      </c>
      <c r="L28" s="125" t="s">
        <v>332</v>
      </c>
      <c r="M28" s="125" t="s">
        <v>333</v>
      </c>
      <c r="N28" s="125">
        <v>122815</v>
      </c>
      <c r="O28" s="125" t="s">
        <v>381</v>
      </c>
      <c r="P28" s="125">
        <v>428401</v>
      </c>
      <c r="Q28" s="125" t="s">
        <v>528</v>
      </c>
      <c r="R28" s="125" t="s">
        <v>260</v>
      </c>
      <c r="S28" s="125" t="s">
        <v>529</v>
      </c>
      <c r="T28" s="125" t="s">
        <v>529</v>
      </c>
      <c r="U28" s="125" t="s">
        <v>262</v>
      </c>
      <c r="V28" s="125" t="s">
        <v>263</v>
      </c>
      <c r="W28" s="125">
        <v>0</v>
      </c>
      <c r="X28" s="125" t="s">
        <v>323</v>
      </c>
      <c r="Y28" s="125">
        <v>358459799</v>
      </c>
      <c r="Z28" s="125" t="s">
        <v>530</v>
      </c>
      <c r="AA28" s="125" t="s">
        <v>531</v>
      </c>
      <c r="AB28" s="126">
        <v>80000</v>
      </c>
      <c r="AC28" s="125" t="s">
        <v>385</v>
      </c>
      <c r="AD28" s="125">
        <v>24</v>
      </c>
      <c r="AE28" s="125" t="s">
        <v>532</v>
      </c>
      <c r="AF28" s="125" t="s">
        <v>533</v>
      </c>
      <c r="AG28" s="125" t="s">
        <v>534</v>
      </c>
      <c r="AH28" s="125" t="s">
        <v>271</v>
      </c>
      <c r="AI28" s="125" t="s">
        <v>535</v>
      </c>
      <c r="AJ28" s="126">
        <v>4230</v>
      </c>
      <c r="AK28" s="126">
        <v>4230</v>
      </c>
      <c r="AL28" s="125" t="s">
        <v>536</v>
      </c>
      <c r="AM28" s="126">
        <v>51977.63</v>
      </c>
      <c r="AN28" s="126">
        <v>19962.37</v>
      </c>
      <c r="AO28" s="126">
        <v>71940</v>
      </c>
      <c r="AP28" s="126">
        <v>28022.37</v>
      </c>
      <c r="AQ28" s="126">
        <v>2368.63</v>
      </c>
      <c r="AR28" s="126">
        <v>30391</v>
      </c>
      <c r="AS28" s="126">
        <v>7365.19</v>
      </c>
      <c r="AT28" s="126">
        <v>1064.81</v>
      </c>
      <c r="AU28" s="126">
        <v>8430</v>
      </c>
      <c r="AV28" s="125">
        <v>19</v>
      </c>
      <c r="AW28" s="125">
        <v>56</v>
      </c>
      <c r="AX28" s="125" t="s">
        <v>537</v>
      </c>
      <c r="AY28" s="125"/>
      <c r="AZ28" s="125"/>
      <c r="BA28" s="125"/>
      <c r="BB28" s="125" t="s">
        <v>275</v>
      </c>
      <c r="BC28" s="94"/>
      <c r="BD28" s="124"/>
      <c r="BE28" s="126">
        <v>0</v>
      </c>
      <c r="BF28" s="125" t="s">
        <v>529</v>
      </c>
      <c r="BG28" s="125" t="s">
        <v>538</v>
      </c>
      <c r="BH28" s="122" t="s">
        <v>486</v>
      </c>
      <c r="BI28" s="95" t="s">
        <v>99</v>
      </c>
      <c r="BJ28" s="122">
        <v>46183</v>
      </c>
      <c r="BK28" s="94" t="s">
        <v>102</v>
      </c>
      <c r="BL28" s="95" t="s">
        <v>107</v>
      </c>
      <c r="BM28" s="96" t="s">
        <v>179</v>
      </c>
      <c r="BN28" s="94" t="s">
        <v>220</v>
      </c>
      <c r="BO28" s="94">
        <v>0</v>
      </c>
      <c r="BP28" s="42" t="s">
        <v>181</v>
      </c>
      <c r="BQ28" s="167" t="s">
        <v>551</v>
      </c>
    </row>
  </sheetData>
  <sheetProtection autoFilter="0"/>
  <autoFilter ref="A4:BQ28" xr:uid="{0739AAAC-89A0-4907-B1C9-C9A11AC67F15}">
    <filterColumn colId="67">
      <customFilters>
        <customFilter operator="notEqual" val=" "/>
      </customFilters>
    </filterColumn>
  </autoFilter>
  <conditionalFormatting sqref="S5:S26">
    <cfRule type="duplicateValues" dxfId="2" priority="7"/>
  </conditionalFormatting>
  <conditionalFormatting sqref="S27">
    <cfRule type="duplicateValues" dxfId="1" priority="2"/>
  </conditionalFormatting>
  <conditionalFormatting sqref="S28">
    <cfRule type="duplicateValues" dxfId="0" priority="1"/>
  </conditionalFormatting>
  <dataValidations count="6">
    <dataValidation type="list" allowBlank="1" showInputMessage="1" showErrorMessage="1" sqref="BL5:BL28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27:BG28 BG5:BG22" xr:uid="{1DA48B41-E14D-42E8-89F1-5E6D1CE927CB}">
      <formula1>AND(ISNUMBER(BG5),LEN(BG5)=10,NOT(ISERROR(VALUE(BG5))))</formula1>
    </dataValidation>
    <dataValidation type="custom" allowBlank="1" showInputMessage="1" showErrorMessage="1" error="Enter Valid Date" sqref="BJ5:BJ28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P5:BP28" xr:uid="{38B842B0-B5B4-4791-B3D9-C0326665C33F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BM5:BM28" xr:uid="{360E6609-4AF1-42BB-8C4C-7DF9B8DF6715}">
      <formula1>IF($BI5=MMM,MMM,LC)</formula1>
    </dataValidation>
    <dataValidation type="list" allowBlank="1" showInputMessage="1" showErrorMessage="1" sqref="BN5:BN28" xr:uid="{8EF08D65-DE5B-49F2-8024-0FC8ED9A029B}">
      <formula1>IF(OR($BI5=vv, $BI5=tcs), YNN, NA)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2AC6D5E-66F1-45D6-9B4D-F04355759CA6}">
          <x14:formula1>
            <xm:f>'Backup sheet'!$B$2:$B$4</xm:f>
          </x14:formula1>
          <xm:sqref>BI5:BI26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2026-07-08T05:22:02Z</dcterms:modified>
</cp:coreProperties>
</file>