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408/"/>
    </mc:Choice>
  </mc:AlternateContent>
  <xr:revisionPtr revIDLastSave="266" documentId="8_{902DD88B-0010-4DFF-BA56-0BCEB53ACA53}" xr6:coauthVersionLast="47" xr6:coauthVersionMax="47" xr10:uidLastSave="{8B10D29C-A391-4C09-AD24-38C792148F4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Report'!$A$4:$BR$16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<sst xmlns="http://schemas.openxmlformats.org/spreadsheetml/2006/main" count="815" uniqueCount="415">
  <si>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</si>
  <si>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</si>
  <si>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</si>
  <si>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</si>
  <si>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</si>
  <si>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</si>
  <si>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</si>
  <si>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</si>
  <si>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</si>
  <si>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</si>
  <si>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</si>
  <si>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</si>
  <si>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</si>
  <si>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</si>
  <si>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</si>
  <si>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</si>
  <si>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</si>
  <si>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</si>
  <si>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</si>
  <si>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</si>
  <si>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</si>
  <si>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</si>
  <si>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</si>
  <si>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</si>
  <si>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</si>
  <si>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</si>
  <si>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</si>
  <si>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</si>
  <si>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</si>
  <si>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</si>
  <si>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</si>
  <si>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</si>
  <si>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</si>
  <si>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</si>
  <si>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</si>
  <si>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</si>
  <si>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</si>
  <si>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</si>
  <si>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</si>
  <si>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</si>
  <si>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</si>
  <si>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</si>
  <si>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</si>
  <si>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</si>
  <si>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</si>
  <si>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</si>
  <si>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</si>
  <si>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</si>
  <si>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</si>
  <si>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</si>
  <si>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</si>
  <si>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</si>
  <si>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</si>
  <si>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</si>
  <si>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</si>
  <si>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</si>
  <si>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</si>
  <si>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</si>
  <si>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</si>
  <si>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</si>
  <si>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</si>
  <si>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</si>
  <si>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</si>
  <si>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</si>
  <si>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</si>
  <si>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</si>
  <si>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</si>
  <si>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</si>
  <si>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</si>
  <si>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</si>
  <si>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</si>
  <si>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</si>
  <si>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</si>
  <si>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</si>
  <si>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</si>
  <si>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</si>
  <si>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</si>
  <si>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</si>
  <si>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</si>
  <si>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</si>
  <si>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</si>
  <si>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</si>
  <si>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</si>
  <si>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</si>
  <si>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</si>
  <si>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</si>
  <si>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</si>
  <si>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</si>
  <si>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</si>
  <si>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</si>
  <si>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</si>
  <si>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</si>
  <si>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</si>
  <si>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</si>
  <si>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</si>
  <si>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</si>
  <si>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</si>
  <si>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</si>
  <si>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</si>
  <si>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</si>
  <si>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</si>
  <si>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</si>
  <si>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</si>
  <si>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</si>
  <si>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</si>
  <si>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</si>
  <si>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</si>
  <si>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</si>
  <si>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</si>
  <si>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</si>
  <si>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</si>
  <si>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</si>
  <si>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</si>
  <si>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</si>
  <si>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</si>
  <si>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</si>
  <si>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</si>
  <si>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</si>
  <si>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</si>
  <si>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</si>
  <si>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</si>
  <si>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</si>
  <si>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</si>
  <si>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</si>
  <si>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</si>
  <si>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</si>
  <si>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</si>
  <si>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</si>
  <si>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</si>
  <si>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</si>
  <si>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</si>
  <si>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</si>
  <si>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</si>
  <si>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</si>
  <si>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</si>
  <si>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</si>
  <si>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</si>
  <si>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</si>
  <si>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</si>
  <si>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</si>
  <si>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</si>
  <si>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</si>
  <si>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</si>
  <si>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</si>
  <si>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</si>
  <si>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</si>
  <si>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</si>
  <si>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</si>
  <si>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</si>
  <si>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</si>
  <si>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</si>
  <si>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</si>
  <si>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</si>
  <si>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</si>
  <si>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</si>
  <si>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</si>
  <si>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</si>
  <si>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</si>
  <si>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</si>
  <si>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</si>
  <si>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</si>
  <si>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</si>
  <si>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</si>
  <si>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</si>
  <si>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</si>
  <si>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</si>
  <si>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</si>
  <si>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</si>
  <si>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</si>
  <si>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</si>
  <si>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</si>
  <si>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</si>
  <si>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</si>
  <si>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</si>
  <si>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</si>
  <si>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</si>
  <si>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</si>
  <si>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</si>
  <si>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</si>
  <si>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</si>
  <si>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</si>
  <si>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</si>
  <si>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</si>
  <si>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</si>
  <si>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</si>
  <si>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</si>
  <si>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</si>
  <si>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</si>
  <si>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</si>
  <si>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</si>
  <si>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</si>
  <si>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</si>
  <si>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</si>
  <si>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</si>
  <si>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</si>
  <si>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</si>
  <si>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</si>
  <si>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</si>
  <si>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</si>
  <si>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</si>
  <si>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</si>
  <si>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</si>
  <si>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</si>
  <si>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</si>
  <si>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</si>
  <si>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</si>
  <si>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</si>
  <si>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</si>
  <si>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</si>
  <si>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</si>
  <si>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</si>
  <si>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</si>
  <si>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</si>
  <si>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</si>
  <si>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</si>
  <si>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</si>
  <si>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</si>
  <si>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</si>
  <si>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</si>
  <si>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</si>
  <si>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</si>
  <si>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</si>
  <si>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</si>
  <si>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</si>
  <si>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</si>
  <si>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</si>
  <si>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</si>
  <si>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</si>
  <si>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</si>
  <si>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</si>
  <si>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</si>
  <si>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</si>
  <si>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</si>
  <si>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</si>
  <si>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</si>
  <si>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</si>
  <si>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</si>
  <si>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</si>
  <si>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</si>
  <si>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</si>
  <si>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</si>
  <si>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</si>
  <si>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</si>
  <si>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</si>
  <si>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</si>
  <si>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</si>
  <si>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</si>
  <si>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</si>
  <si>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</si>
  <si>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FN26-27-00408</t>
  </si>
  <si>
    <t>Saurabh Tiwari</t>
  </si>
  <si>
    <t>SF0055702</t>
  </si>
  <si>
    <t>West</t>
  </si>
  <si>
    <t>Madhya Pradesh 2</t>
  </si>
  <si>
    <t>Jabalpur</t>
  </si>
  <si>
    <t>Shahdol</t>
  </si>
  <si>
    <t>MP2816</t>
  </si>
  <si>
    <t>Beohari</t>
  </si>
  <si>
    <t>Tenduadh</t>
  </si>
  <si>
    <t>SF0090524</t>
  </si>
  <si>
    <t>Sunil Bhurtiya</t>
  </si>
  <si>
    <t>459459</t>
  </si>
  <si>
    <t>raja</t>
  </si>
  <si>
    <t>Abhilasha - JLG Loans-Monthly-Migrated</t>
  </si>
  <si>
    <t>SID951375167162</t>
  </si>
  <si>
    <t>EBC</t>
  </si>
  <si>
    <t>HINDU</t>
  </si>
  <si>
    <t>Bricks Making</t>
  </si>
  <si>
    <t>URMILA</t>
  </si>
  <si>
    <t>rrani</t>
  </si>
  <si>
    <t>SID951373767315</t>
  </si>
  <si>
    <t>Agriculture &amp; Farming</t>
  </si>
  <si>
    <t>JYOTI</t>
  </si>
  <si>
    <t>KARUNA</t>
  </si>
  <si>
    <t>SID951373764728</t>
  </si>
  <si>
    <t>MUNNI BAI SAHU</t>
  </si>
  <si>
    <t>SID951373764734</t>
  </si>
  <si>
    <t>Groceries shop</t>
  </si>
  <si>
    <t>ANITA   (W/O : SHANKAR DEEN)</t>
  </si>
  <si>
    <t>Chetana Loans-Montly-Migrated</t>
  </si>
  <si>
    <t>SID951373764735</t>
  </si>
  <si>
    <t>RAJVATI</t>
  </si>
  <si>
    <t>Chetana</t>
  </si>
  <si>
    <t>SID951373764737</t>
  </si>
  <si>
    <t>SEEMA SAHU</t>
  </si>
  <si>
    <t>459459 t</t>
  </si>
  <si>
    <t>889062</t>
  </si>
  <si>
    <t>SSF3667302</t>
  </si>
  <si>
    <t>ST</t>
  </si>
  <si>
    <t>Tent House</t>
  </si>
  <si>
    <t xml:space="preserve">ANARKALI  KOL </t>
  </si>
  <si>
    <t>SID951373764731</t>
  </si>
  <si>
    <t>BUDDHI BAI KOL</t>
  </si>
  <si>
    <t>SSF5706913</t>
  </si>
  <si>
    <t>RAJVATI PATEL</t>
  </si>
  <si>
    <t>SSF5854167</t>
  </si>
  <si>
    <t>SAKUNTALA PATEL</t>
  </si>
  <si>
    <t>KARUNA 2 459459 G5</t>
  </si>
  <si>
    <t>SSF2933022</t>
  </si>
  <si>
    <t>OBC</t>
  </si>
  <si>
    <t>Animal Husbandry &amp; Poultry</t>
  </si>
  <si>
    <t xml:space="preserve">URMILA KAHAR </t>
  </si>
  <si>
    <t>Magardaha</t>
  </si>
  <si>
    <t>SF0093119</t>
  </si>
  <si>
    <t>Ansh Dwivedi</t>
  </si>
  <si>
    <t>573063 b</t>
  </si>
  <si>
    <t>subh 3 573063 G9</t>
  </si>
  <si>
    <t>Unnati</t>
  </si>
  <si>
    <t>SSF3335958</t>
  </si>
  <si>
    <t>GENERAL</t>
  </si>
  <si>
    <t>Cashew Business</t>
  </si>
  <si>
    <t>SEETA KOL</t>
  </si>
  <si>
    <t>27-Jul-2019</t>
  </si>
  <si>
    <t>05</t>
  </si>
  <si>
    <t>1</t>
  </si>
  <si>
    <t>6.87 Yrs</t>
  </si>
  <si>
    <t>27 Jul 2019</t>
  </si>
  <si>
    <t>&gt; 6 to 10 Years</t>
  </si>
  <si>
    <t>27-Dec-2023</t>
  </si>
  <si>
    <t>&gt;180</t>
  </si>
  <si>
    <t>Open</t>
  </si>
  <si>
    <t/>
  </si>
  <si>
    <t>31-Mar-2023</t>
  </si>
  <si>
    <t>20-Feb-2020</t>
  </si>
  <si>
    <t>2</t>
  </si>
  <si>
    <t>8.05 Yrs</t>
  </si>
  <si>
    <t>20 Feb 2020</t>
  </si>
  <si>
    <t>18-Feb-2020</t>
  </si>
  <si>
    <t>18 Feb 2020</t>
  </si>
  <si>
    <t>15-Jul-2020</t>
  </si>
  <si>
    <t>7.95 Yrs</t>
  </si>
  <si>
    <t>15 Jul 2020</t>
  </si>
  <si>
    <t>31-Mar-2022</t>
  </si>
  <si>
    <t>30-Jun-2023</t>
  </si>
  <si>
    <t>26-Dec-2020</t>
  </si>
  <si>
    <t>26 Dec 2020</t>
  </si>
  <si>
    <t>15-Jan-2024</t>
  </si>
  <si>
    <t>4</t>
  </si>
  <si>
    <t>8.01 Yrs</t>
  </si>
  <si>
    <t>23 Dec 2020</t>
  </si>
  <si>
    <t>07-Feb-2024</t>
  </si>
  <si>
    <t>09-May-2026</t>
  </si>
  <si>
    <t>31-Mar-2025</t>
  </si>
  <si>
    <t>17-Apr-2024</t>
  </si>
  <si>
    <t>3.19 Yrs</t>
  </si>
  <si>
    <t>30 Mar 2023</t>
  </si>
  <si>
    <t>&gt; 2 to 4 Years</t>
  </si>
  <si>
    <t>05-Jun-2024</t>
  </si>
  <si>
    <t>07-Feb-2025</t>
  </si>
  <si>
    <t>30-Jun-2025</t>
  </si>
  <si>
    <t>03-Jun-2026</t>
  </si>
  <si>
    <t>31-Dec-2025</t>
  </si>
  <si>
    <t>20-Jun-2024</t>
  </si>
  <si>
    <t>GL-4</t>
  </si>
  <si>
    <t>7.96 Yrs</t>
  </si>
  <si>
    <t>07-Aug-2024</t>
  </si>
  <si>
    <t>121-150</t>
  </si>
  <si>
    <t>30-Sep-2025</t>
  </si>
  <si>
    <t>04-Nov-2024</t>
  </si>
  <si>
    <t>2.26 Yrs</t>
  </si>
  <si>
    <t>03 Mar 2024</t>
  </si>
  <si>
    <t>04-Dec-2024</t>
  </si>
  <si>
    <t>14-Jan-2025</t>
  </si>
  <si>
    <t>2.21 Yrs</t>
  </si>
  <si>
    <t>21 Mar 2024</t>
  </si>
  <si>
    <t>25-Mar-2025</t>
  </si>
  <si>
    <t>03-Oct-2024</t>
  </si>
  <si>
    <t>GL-2</t>
  </si>
  <si>
    <t>3.59 Yrs</t>
  </si>
  <si>
    <t>03 Nov 2022</t>
  </si>
  <si>
    <t>06-Nov-2024</t>
  </si>
  <si>
    <t>17-Sep-2025</t>
  </si>
  <si>
    <t>19-Sep-2023</t>
  </si>
  <si>
    <t>04</t>
  </si>
  <si>
    <t>0</t>
  </si>
  <si>
    <t>3.33 Yrs</t>
  </si>
  <si>
    <t>05 Feb 2023</t>
  </si>
  <si>
    <t>07-Nov-2023</t>
  </si>
  <si>
    <t>15-Jul-2025</t>
  </si>
  <si>
    <t>31-Dec-2024</t>
  </si>
  <si>
    <t>7898110588</t>
  </si>
  <si>
    <t>7440315526</t>
  </si>
  <si>
    <t>9171431794</t>
  </si>
  <si>
    <t>9754458742</t>
  </si>
  <si>
    <t>6232675575</t>
  </si>
  <si>
    <t>6266064353</t>
  </si>
  <si>
    <t>9238343393</t>
  </si>
  <si>
    <t>9201468416</t>
  </si>
  <si>
    <t>8269882487</t>
  </si>
  <si>
    <t>6261435997</t>
  </si>
  <si>
    <t>7222925486</t>
  </si>
  <si>
    <t>7415260730</t>
  </si>
  <si>
    <t>Dushyant Kumar/SF0057778</t>
  </si>
  <si>
    <t>Borrower Husband Hospilised</t>
  </si>
  <si>
    <t>IA</t>
  </si>
  <si>
    <t>Ajay Chakravarty/SF0046010</t>
  </si>
  <si>
    <t>Anilraja Vyas/SF0022590</t>
  </si>
  <si>
    <t>Omkar Namdev/SF0015698</t>
  </si>
  <si>
    <t>Umesh Kumar/SF0088299</t>
  </si>
  <si>
    <t>Resigned-Exited</t>
  </si>
  <si>
    <t>Dushyant Kumar</t>
  </si>
  <si>
    <t>SF0057778</t>
  </si>
  <si>
    <t>0 0</t>
  </si>
  <si>
    <t>Completed-Report Submitted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</si>
  <si>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</si>
  <si>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From Date : 12-Jun-26</t>
  </si>
  <si>
    <t>To Date : 12-Jun-26</t>
  </si>
  <si>
    <t>Reporting Time : 13-Jun-26, Saturday, 07:00 AM</t>
  </si>
  <si>
    <t>During visit borrower and loan card not found, &amp; no any hard evidence provided by borrower.</t>
  </si>
  <si>
    <t>During visit borrower and loan card not available</t>
  </si>
  <si>
    <t>As per the loan card, borrower Seema Sahu_354687597 paid the below mention EMI amount  to Senior Credit Assistant_Saurabh Tiwari/SF0055702 but the same was not posted in the FIMO.
# Borrower paid an EMI amount of Rs. 3,470/- on date - 07-Aug-2024.
# Total amount collected Rs. 3,470/-
# Amount accounted in FIMO Rs. 0/-
# Amount recovered Rs. 0/- 
# Net fraud amount Rs. 3,470/-
Evidence availability : Loan Card, Borrower written statement.</t>
  </si>
  <si>
    <t>As per the loan card, borrower Seeta Kol_353053173 paid the below mention EMI Amount to Senior Credit Assistant_Saurabh Tiwari/SF0055702 but the same was not posted in FIMO.
# Borrower paid an EMI amount of Rs. 2,020/- on date 05-Nov-2024.
# Borrower paid an EMI amount of Rs. 2,020/- on date 03-Dec-2024.
# Borrower paid an EMI amount of Rs. 2,020/- on date 07-Jan-2025.
# Borrower paid an EMI amount of Rs. 2,020/- on date 04-Feb-2025.
# Borrower paid an EMI amount of Rs. 2,020/- on date 04-Mar-2025.
# Total amount collected Rs. 10,100/-
# Amount accounted in FIMO Rs. 500/-
# Amount recovered Rs. 0/- 
# Net fraud amount Rs. 9,600/-
Evidence availability : Loan Card, Borrower written statement.</t>
  </si>
  <si>
    <t>Senior Credit Assistant</t>
  </si>
  <si>
    <t>FIR Not Filled</t>
  </si>
  <si>
    <t>Senior Credit Assistant Saurabh Tiwari_SF0055702 was found involved in Collection Amount Misappropriation (Collected EMIs but not posted to concerned borrower accounts) on the names of 02 borrower for the amounting to Rs. 13,570/- based on the evidence available.
Senior Credit Assistant Saurabh Tiwari was resgined and exited on date 19-Aug-25. (As per EDR report)
# Total Fraud Amount Rs. 13,570/-
# Amount accounted in FIMO Rs. 500/- 
# Fraud amount recovered Rs. 0/-
# Net Fraud Amount Rs. 13,070/-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</si>
</sst>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0" xfId="0" applyFill="1" applyAlignment="1">
      <alignment horizontal="left"/>
    </xf>
    <xf numFmtId="0" fontId="36" fillId="8" borderId="0" xfId="0" applyFont="1" applyFill="1" applyAlignment="1">
      <alignment horizontal="center" vertical="center"/>
    </xf>
    <xf numFmtId="0" fontId="0" fillId="8" borderId="0" xfId="0" applyFill="1" applyAlignment="1" applyProtection="1">
      <alignment horizontal="left"/>
      <protection locked="0"/>
    </xf>
    <xf numFmtId="0" fontId="24" fillId="8" borderId="0" xfId="31" applyFont="1" applyFill="1" applyAlignment="1" applyProtection="1">
      <alignment horizontal="left"/>
      <protection hidden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7" fillId="6" borderId="1" xfId="0" applyFont="1" applyFill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8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MP2816</v>
      </c>
      <c r="D5" s="64" t="str">
        <f>IF('Physical Cash at Safe'!D28="Yes", 'Physical Cash at Safe'!A4, 'Borrower Wise Details'!C5)</f>
        <v>Beohari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46154</v>
      </c>
      <c r="H5" s="62" t="s">
        <v>394</v>
      </c>
      <c r="I5" s="61">
        <v>46156</v>
      </c>
      <c r="J5" s="79" t="str">
        <f>IF('Physical Cash at Safe'!D28="Yes",'Physical Cash at Safe'!E28,IF('Borrower Wise Details'!D5&lt;&gt;"",'Borrower Wise Details'!D5,""))</f>
        <v>FN26-27-00408</v>
      </c>
      <c r="K5" s="89">
        <v>1</v>
      </c>
      <c r="L5" s="90">
        <v>13070</v>
      </c>
      <c r="M5" s="90">
        <v>0</v>
      </c>
      <c r="N5" s="90" t="s">
        <v>395</v>
      </c>
      <c r="O5" s="90" t="s">
        <v>396</v>
      </c>
      <c r="P5" s="90" t="s">
        <v>397</v>
      </c>
      <c r="Q5" s="90" t="s">
        <v>398</v>
      </c>
      <c r="R5" s="80" t="str">
        <f>IF('Physical Cash at Safe'!$D$28="Yes", 'Physical Cash at Safe'!$A$28, IF('Borrower Wise Details'!F5&lt;&gt;"", 'Borrower Wise Details'!F5, ""))</f>
        <v>Saurabh Tiwari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SF0055702</v>
      </c>
      <c r="U5" s="83" t="s">
        <v>399</v>
      </c>
      <c r="V5" s="61">
        <v>45888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403</v>
      </c>
      <c r="Z5" s="61">
        <v>46182</v>
      </c>
      <c r="AA5" s="61">
        <v>46187</v>
      </c>
      <c r="AB5" s="61" t="s">
        <v>222</v>
      </c>
      <c r="AC5" s="61" t="s">
        <v>222</v>
      </c>
      <c r="AD5" s="61" t="s">
        <v>402</v>
      </c>
      <c r="AE5" s="61" t="s">
        <v>400</v>
      </c>
      <c r="AF5" s="61" t="s">
        <v>401</v>
      </c>
      <c r="AG5" s="123">
        <v>12</v>
      </c>
      <c r="AH5" s="106" cm="1">
        <f t="array" ref="AH5">IF(COUNTA('Loan Outstanding Report'!$BI$5:$BI$16)=0,"",SUMPRODUCT(--(FREQUENCY(IF('Loan Outstanding Report'!$BI$5:$BI$16&lt;&gt;"",MATCH('Loan Outstanding Report'!$S$5:$S$16,'Loan Outstanding Report'!$S$5:$S$16,0)),ROW('Loan Outstanding Report'!$S$5:$S$16)-ROW('Loan Outstanding Report'!S5)+1)&gt;0)))</f>
        <v>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13570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13070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46224</v>
      </c>
      <c r="AO5" s="75" t="s">
        <v>414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6" sqref="R6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2" t="s">
        <v>81</v>
      </c>
      <c r="I3" s="132"/>
      <c r="J3" s="132"/>
      <c r="K3" s="132"/>
      <c r="L3" s="132"/>
      <c r="M3" s="13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MP2816</v>
      </c>
      <c r="C5" s="50" t="str">
        <f>IF('Fraud Investigation Report'!D5="", "", 'Fraud Investigation Report'!D5)</f>
        <v>Beohari</v>
      </c>
      <c r="D5" s="73" t="str">
        <f>IF(OR('Fraud Investigation Report'!R5="", 'Fraud Investigation Report'!R5=0), "", 'Fraud Investigation Report'!R5)</f>
        <v>Saurabh Tiwari</v>
      </c>
      <c r="E5" s="73" t="str">
        <f>IF(OR('Fraud Investigation Report'!T5="", 'Fraud Investigation Report'!T5=0), "", 'Fraud Investigation Report'!T5)</f>
        <v>SF0055702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FN26-27-00408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13570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13570</v>
      </c>
      <c r="O5" s="104">
        <f>IFERROR('Fraud Investigation Report'!AJ5+'Fraud Investigation Report'!AK5,"")</f>
        <v>500</v>
      </c>
      <c r="P5" s="103">
        <f>IF(AND(N5="", O5=""), "", IF(O5="", N5, N5 - IF(ISNUMBER(O5), O5, 0)))</f>
        <v>13070</v>
      </c>
      <c r="Q5" s="49" t="s">
        <v>222</v>
      </c>
      <c r="R5" s="94" t="s">
        <v>413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5" sqref="D1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51" t="s">
        <v>2</v>
      </c>
      <c r="B1" s="152"/>
      <c r="C1" s="152"/>
      <c r="D1" s="152"/>
      <c r="E1" s="153"/>
    </row>
    <row r="2" spans="1:5" ht="18.5" x14ac:dyDescent="0.45">
      <c r="A2" s="14"/>
      <c r="B2" s="154" t="s">
        <v>223</v>
      </c>
      <c r="C2" s="154"/>
      <c r="D2" s="15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5" t="s">
        <v>65</v>
      </c>
      <c r="B7" s="156"/>
      <c r="C7" s="156"/>
      <c r="D7" s="156"/>
      <c r="E7" s="156"/>
    </row>
    <row r="8" spans="1:5" ht="15" customHeight="1" x14ac:dyDescent="0.35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5" x14ac:dyDescent="0.35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5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5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5">
      <c r="A23" s="165" t="s">
        <v>74</v>
      </c>
      <c r="B23" s="166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50"/>
      <c r="C24" s="150"/>
      <c r="D24" s="150"/>
      <c r="E24" s="150"/>
    </row>
    <row r="25" spans="1:5" ht="57.75" customHeight="1" x14ac:dyDescent="0.35">
      <c r="A25" s="36" t="s">
        <v>75</v>
      </c>
      <c r="B25" s="139"/>
      <c r="C25" s="139"/>
      <c r="D25" s="139"/>
      <c r="E25" s="139"/>
    </row>
    <row r="26" spans="1:5" ht="20.149999999999999" customHeight="1" x14ac:dyDescent="0.35">
      <c r="A26" s="144" t="s">
        <v>169</v>
      </c>
      <c r="B26" s="144"/>
      <c r="C26" s="144"/>
      <c r="D26" s="144"/>
      <c r="E26" s="144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42" t="s">
        <v>195</v>
      </c>
      <c r="E29" s="143"/>
    </row>
    <row r="30" spans="1:5" ht="40.15" customHeight="1" x14ac:dyDescent="0.35">
      <c r="A30" s="85"/>
      <c r="B30" s="85"/>
      <c r="C30" s="86" t="str">
        <f>IF(AND(A30="",B30=""),"",A30-B30)</f>
        <v/>
      </c>
      <c r="D30" s="145"/>
      <c r="E30" s="146"/>
    </row>
    <row r="31" spans="1:5" ht="15" customHeight="1" x14ac:dyDescent="0.35">
      <c r="A31" s="147"/>
      <c r="B31" s="148"/>
      <c r="C31" s="148"/>
      <c r="D31" s="148"/>
      <c r="E31" s="149"/>
    </row>
    <row r="32" spans="1:5" ht="24.75" customHeight="1" x14ac:dyDescent="0.35">
      <c r="A32" s="37" t="s">
        <v>196</v>
      </c>
      <c r="B32" s="38"/>
      <c r="C32" s="37" t="s">
        <v>76</v>
      </c>
      <c r="D32" s="140"/>
      <c r="E32" s="141"/>
    </row>
    <row r="33" spans="1:5" ht="18" customHeight="1" x14ac:dyDescent="0.35">
      <c r="A33" s="37" t="s">
        <v>77</v>
      </c>
      <c r="B33" s="119"/>
      <c r="C33" s="39" t="s">
        <v>78</v>
      </c>
      <c r="D33" s="133"/>
      <c r="E33" s="134"/>
    </row>
    <row r="34" spans="1:5" ht="26" x14ac:dyDescent="0.35">
      <c r="A34" s="39" t="s">
        <v>197</v>
      </c>
      <c r="B34" s="119"/>
      <c r="C34" s="39" t="s">
        <v>198</v>
      </c>
      <c r="D34" s="135"/>
      <c r="E34" s="136"/>
    </row>
    <row r="35" spans="1:5" ht="26" x14ac:dyDescent="0.35">
      <c r="A35" s="39" t="s">
        <v>199</v>
      </c>
      <c r="B35" s="119"/>
      <c r="C35" s="39" t="s">
        <v>201</v>
      </c>
      <c r="D35" s="135"/>
      <c r="E35" s="136"/>
    </row>
    <row r="36" spans="1:5" ht="25.5" customHeight="1" x14ac:dyDescent="0.35">
      <c r="A36" s="39" t="s">
        <v>200</v>
      </c>
      <c r="B36" s="120"/>
      <c r="C36" s="39" t="s">
        <v>202</v>
      </c>
      <c r="D36" s="137"/>
      <c r="E36" s="13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4" zoomScaleNormal="100" workbookViewId="0">
      <selection activeCell="V5" sqref="V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MP2816</v>
      </c>
      <c r="C5" s="60" t="str">
        <f>IF('Loan Outstanding Report'!$H$5="", "", 'Loan Outstanding Report'!$H$5)</f>
        <v>Beohari</v>
      </c>
      <c r="D5" s="121" t="s">
        <v>249</v>
      </c>
      <c r="E5" s="66">
        <v>46187</v>
      </c>
      <c r="F5" s="92" t="s">
        <v>250</v>
      </c>
      <c r="G5" s="49" t="s">
        <v>251</v>
      </c>
      <c r="H5" s="49" t="s">
        <v>412</v>
      </c>
      <c r="I5" s="49" t="s">
        <v>261</v>
      </c>
      <c r="J5" s="49" t="s">
        <v>283</v>
      </c>
      <c r="K5" s="49" t="s">
        <v>284</v>
      </c>
      <c r="L5" s="11">
        <v>354687597</v>
      </c>
      <c r="M5" s="67">
        <v>45306</v>
      </c>
      <c r="N5" s="49">
        <v>65000</v>
      </c>
      <c r="O5" s="49">
        <v>3470</v>
      </c>
      <c r="P5" s="67" t="s">
        <v>126</v>
      </c>
      <c r="Q5" s="88">
        <v>45511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181</v>
      </c>
      <c r="W5" s="69" t="s">
        <v>410</v>
      </c>
    </row>
    <row r="6" spans="1:23" ht="30" customHeight="1" x14ac:dyDescent="0.3">
      <c r="A6" s="65">
        <v>2</v>
      </c>
      <c r="B6" s="60" t="str">
        <f>IF(J6&lt;&gt;"", $B$5, "")</f>
        <v>MP2816</v>
      </c>
      <c r="C6" s="50" t="str">
        <f>IF(J6&lt;&gt;"", $C$5, "")</f>
        <v>Beohari</v>
      </c>
      <c r="D6" s="50" t="str">
        <f>IF(J6&lt;&gt;"", $D$5, "")</f>
        <v>FN26-27-00408</v>
      </c>
      <c r="E6" s="66">
        <v>46185</v>
      </c>
      <c r="F6" s="50" t="str">
        <f>IF(J6&lt;&gt;"", $F$5, "")</f>
        <v>Saurabh Tiwari</v>
      </c>
      <c r="G6" s="50" t="str">
        <f>IF(J6&lt;&gt;"", $G$5, "")</f>
        <v>SF0055702</v>
      </c>
      <c r="H6" s="50" t="str">
        <f>IF(J6&lt;&gt;"", $H$5, "")</f>
        <v>Senior Credit Assistant</v>
      </c>
      <c r="I6" s="49" t="s">
        <v>305</v>
      </c>
      <c r="J6" s="49" t="s">
        <v>308</v>
      </c>
      <c r="K6" s="49" t="s">
        <v>311</v>
      </c>
      <c r="L6" s="11">
        <v>353053173</v>
      </c>
      <c r="M6" s="67">
        <v>45188</v>
      </c>
      <c r="N6" s="49">
        <v>30000</v>
      </c>
      <c r="O6" s="49">
        <v>2020</v>
      </c>
      <c r="P6" s="67" t="s">
        <v>126</v>
      </c>
      <c r="Q6" s="67">
        <v>45601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181</v>
      </c>
      <c r="W6" s="69" t="s">
        <v>411</v>
      </c>
    </row>
    <row r="7" spans="1:23" ht="30" customHeight="1" x14ac:dyDescent="0.3">
      <c r="A7" s="65">
        <v>3</v>
      </c>
      <c r="B7" s="60" t="str">
        <f t="shared" ref="B7:B70" si="1">IF(J7&lt;&gt;"", $B$5, "")</f>
        <v>MP2816</v>
      </c>
      <c r="C7" s="50" t="str">
        <f t="shared" ref="C7:C70" si="2">IF(J7&lt;&gt;"", $C$5, "")</f>
        <v>Beohari</v>
      </c>
      <c r="D7" s="50" t="str">
        <f t="shared" ref="D7:D70" si="3">IF(J7&lt;&gt;"", $D$5, "")</f>
        <v>FN26-27-00408</v>
      </c>
      <c r="E7" s="66">
        <v>46185</v>
      </c>
      <c r="F7" s="50" t="str">
        <f t="shared" ref="F7:F70" si="4">IF(J7&lt;&gt;"", $F$5, "")</f>
        <v>Saurabh Tiwari</v>
      </c>
      <c r="G7" s="50" t="str">
        <f t="shared" ref="G7:G70" si="5">IF(J7&lt;&gt;"", $G$5, "")</f>
        <v>SF0055702</v>
      </c>
      <c r="H7" s="50" t="str">
        <f t="shared" ref="H7:H70" si="6">IF(J7&lt;&gt;"", $H$5, "")</f>
        <v>Senior Credit Assistant</v>
      </c>
      <c r="I7" s="49" t="s">
        <v>305</v>
      </c>
      <c r="J7" s="49" t="s">
        <v>308</v>
      </c>
      <c r="K7" s="49" t="s">
        <v>311</v>
      </c>
      <c r="L7" s="11">
        <v>353053173</v>
      </c>
      <c r="M7" s="67">
        <v>45188</v>
      </c>
      <c r="N7" s="49">
        <v>30000</v>
      </c>
      <c r="O7" s="49">
        <v>2020</v>
      </c>
      <c r="P7" s="67" t="s">
        <v>126</v>
      </c>
      <c r="Q7" s="67">
        <v>45629</v>
      </c>
      <c r="R7" s="49">
        <v>2020</v>
      </c>
      <c r="S7" s="49">
        <v>0</v>
      </c>
      <c r="T7" s="49">
        <v>0</v>
      </c>
      <c r="U7" s="68">
        <f t="shared" si="0"/>
        <v>2020</v>
      </c>
      <c r="V7" s="42" t="s">
        <v>181</v>
      </c>
      <c r="W7" s="69" t="s">
        <v>411</v>
      </c>
    </row>
    <row r="8" spans="1:23" ht="30" customHeight="1" x14ac:dyDescent="0.3">
      <c r="A8" s="65">
        <v>4</v>
      </c>
      <c r="B8" s="60" t="str">
        <f t="shared" si="1"/>
        <v>MP2816</v>
      </c>
      <c r="C8" s="50" t="str">
        <f t="shared" si="2"/>
        <v>Beohari</v>
      </c>
      <c r="D8" s="50" t="str">
        <f t="shared" si="3"/>
        <v>FN26-27-00408</v>
      </c>
      <c r="E8" s="66">
        <v>46185</v>
      </c>
      <c r="F8" s="50" t="str">
        <f t="shared" si="4"/>
        <v>Saurabh Tiwari</v>
      </c>
      <c r="G8" s="50" t="str">
        <f t="shared" si="5"/>
        <v>SF0055702</v>
      </c>
      <c r="H8" s="50" t="str">
        <f t="shared" si="6"/>
        <v>Senior Credit Assistant</v>
      </c>
      <c r="I8" s="49" t="s">
        <v>305</v>
      </c>
      <c r="J8" s="49" t="s">
        <v>308</v>
      </c>
      <c r="K8" s="49" t="s">
        <v>311</v>
      </c>
      <c r="L8" s="11">
        <v>353053173</v>
      </c>
      <c r="M8" s="67">
        <v>45188</v>
      </c>
      <c r="N8" s="49">
        <v>30000</v>
      </c>
      <c r="O8" s="49">
        <v>2020</v>
      </c>
      <c r="P8" s="67" t="s">
        <v>126</v>
      </c>
      <c r="Q8" s="67">
        <v>45664</v>
      </c>
      <c r="R8" s="49">
        <v>2020</v>
      </c>
      <c r="S8" s="49">
        <v>0</v>
      </c>
      <c r="T8" s="49">
        <v>0</v>
      </c>
      <c r="U8" s="68">
        <f t="shared" si="0"/>
        <v>2020</v>
      </c>
      <c r="V8" s="42" t="s">
        <v>181</v>
      </c>
      <c r="W8" s="69" t="s">
        <v>411</v>
      </c>
    </row>
    <row r="9" spans="1:23" ht="30" customHeight="1" x14ac:dyDescent="0.3">
      <c r="A9" s="65">
        <v>5</v>
      </c>
      <c r="B9" s="60" t="str">
        <f t="shared" si="1"/>
        <v>MP2816</v>
      </c>
      <c r="C9" s="50" t="str">
        <f t="shared" si="2"/>
        <v>Beohari</v>
      </c>
      <c r="D9" s="50" t="str">
        <f t="shared" si="3"/>
        <v>FN26-27-00408</v>
      </c>
      <c r="E9" s="66">
        <v>46185</v>
      </c>
      <c r="F9" s="50" t="str">
        <f t="shared" si="4"/>
        <v>Saurabh Tiwari</v>
      </c>
      <c r="G9" s="50" t="str">
        <f t="shared" si="5"/>
        <v>SF0055702</v>
      </c>
      <c r="H9" s="50" t="str">
        <f t="shared" si="6"/>
        <v>Senior Credit Assistant</v>
      </c>
      <c r="I9" s="49" t="s">
        <v>305</v>
      </c>
      <c r="J9" s="49" t="s">
        <v>308</v>
      </c>
      <c r="K9" s="49" t="s">
        <v>311</v>
      </c>
      <c r="L9" s="11">
        <v>353053173</v>
      </c>
      <c r="M9" s="67">
        <v>45188</v>
      </c>
      <c r="N9" s="49">
        <v>30000</v>
      </c>
      <c r="O9" s="49">
        <v>2020</v>
      </c>
      <c r="P9" s="67" t="s">
        <v>126</v>
      </c>
      <c r="Q9" s="67">
        <v>45692</v>
      </c>
      <c r="R9" s="49">
        <v>2020</v>
      </c>
      <c r="S9" s="49">
        <v>0</v>
      </c>
      <c r="T9" s="49">
        <v>0</v>
      </c>
      <c r="U9" s="68">
        <f t="shared" si="0"/>
        <v>2020</v>
      </c>
      <c r="V9" s="42" t="s">
        <v>181</v>
      </c>
      <c r="W9" s="69" t="s">
        <v>411</v>
      </c>
    </row>
    <row r="10" spans="1:23" ht="30" customHeight="1" x14ac:dyDescent="0.3">
      <c r="A10" s="65">
        <v>6</v>
      </c>
      <c r="B10" s="60" t="str">
        <f t="shared" si="1"/>
        <v>MP2816</v>
      </c>
      <c r="C10" s="50" t="str">
        <f t="shared" si="2"/>
        <v>Beohari</v>
      </c>
      <c r="D10" s="50" t="str">
        <f t="shared" si="3"/>
        <v>FN26-27-00408</v>
      </c>
      <c r="E10" s="66">
        <v>46185</v>
      </c>
      <c r="F10" s="50" t="str">
        <f t="shared" si="4"/>
        <v>Saurabh Tiwari</v>
      </c>
      <c r="G10" s="50" t="str">
        <f t="shared" si="5"/>
        <v>SF0055702</v>
      </c>
      <c r="H10" s="50" t="str">
        <f t="shared" si="6"/>
        <v>Senior Credit Assistant</v>
      </c>
      <c r="I10" s="49" t="s">
        <v>305</v>
      </c>
      <c r="J10" s="49" t="s">
        <v>308</v>
      </c>
      <c r="K10" s="49" t="s">
        <v>311</v>
      </c>
      <c r="L10" s="11">
        <v>353053173</v>
      </c>
      <c r="M10" s="67">
        <v>45188</v>
      </c>
      <c r="N10" s="49">
        <v>30000</v>
      </c>
      <c r="O10" s="49">
        <v>2020</v>
      </c>
      <c r="P10" s="67" t="s">
        <v>126</v>
      </c>
      <c r="Q10" s="67">
        <v>45720</v>
      </c>
      <c r="R10" s="49">
        <v>2020</v>
      </c>
      <c r="S10" s="49">
        <v>500</v>
      </c>
      <c r="T10" s="49">
        <v>0</v>
      </c>
      <c r="U10" s="68">
        <f t="shared" si="0"/>
        <v>1520</v>
      </c>
      <c r="V10" s="42" t="s">
        <v>181</v>
      </c>
      <c r="W10" s="69" t="s">
        <v>411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16"/>
  <sheetViews>
    <sheetView showGridLines="0" topLeftCell="BG1" zoomScaleNormal="100" workbookViewId="0">
      <selection activeCell="BH10" sqref="BH10"/>
    </sheetView>
  </sheetViews>
  <sheetFormatPr defaultColWidth="35.7265625" defaultRowHeight="14.5" x14ac:dyDescent="0.35"/>
  <cols>
    <col min="1" max="1" width="6.26953125" style="111" customWidth="1"/>
    <col min="2" max="2" width="9.453125" style="111" bestFit="1" customWidth="1"/>
    <col min="3" max="3" width="15.81640625" style="111" bestFit="1" customWidth="1"/>
    <col min="4" max="4" width="10.81640625" style="111" bestFit="1" customWidth="1"/>
    <col min="5" max="5" width="9.26953125" style="111" bestFit="1" customWidth="1"/>
    <col min="6" max="6" width="11.1796875" style="111" bestFit="1" customWidth="1"/>
    <col min="7" max="7" width="15.26953125" style="111" bestFit="1" customWidth="1"/>
    <col min="8" max="8" width="10.81640625" style="111" bestFit="1" customWidth="1"/>
    <col min="9" max="9" width="12.54296875" style="111" bestFit="1" customWidth="1"/>
    <col min="10" max="10" width="10.7265625" style="111" bestFit="1" customWidth="1"/>
    <col min="11" max="11" width="12.7265625" style="111" bestFit="1" customWidth="1"/>
    <col min="12" max="12" width="14.26953125" style="111" bestFit="1" customWidth="1"/>
    <col min="13" max="13" width="13.7265625" style="111" bestFit="1" customWidth="1"/>
    <col min="14" max="14" width="12.81640625" style="111" bestFit="1" customWidth="1"/>
    <col min="15" max="15" width="18.1796875" style="111" bestFit="1" customWidth="1"/>
    <col min="16" max="16" width="12.453125" style="111" bestFit="1" customWidth="1"/>
    <col min="17" max="17" width="18" style="111" bestFit="1" customWidth="1"/>
    <col min="18" max="18" width="33.453125" style="111" bestFit="1" customWidth="1"/>
    <col min="19" max="20" width="15.7265625" style="111" bestFit="1" customWidth="1"/>
    <col min="21" max="21" width="9.81640625" style="111" bestFit="1" customWidth="1"/>
    <col min="22" max="22" width="11.7265625" style="111" bestFit="1" customWidth="1"/>
    <col min="23" max="23" width="12.7265625" style="111" bestFit="1" customWidth="1"/>
    <col min="24" max="24" width="23.81640625" style="111" bestFit="1" customWidth="1"/>
    <col min="25" max="25" width="12.453125" style="111" bestFit="1" customWidth="1"/>
    <col min="26" max="26" width="25" style="111" bestFit="1" customWidth="1"/>
    <col min="27" max="27" width="12.81640625" style="111" bestFit="1" customWidth="1"/>
    <col min="28" max="28" width="16.1796875" style="111" bestFit="1" customWidth="1"/>
    <col min="29" max="29" width="22.453125" style="111" bestFit="1" customWidth="1"/>
    <col min="30" max="30" width="19.54296875" style="111" bestFit="1" customWidth="1"/>
    <col min="31" max="31" width="13.7265625" style="111" bestFit="1" customWidth="1"/>
    <col min="32" max="32" width="11.54296875" style="111" bestFit="1" customWidth="1"/>
    <col min="33" max="33" width="23.1796875" style="111" bestFit="1" customWidth="1"/>
    <col min="34" max="34" width="18" style="111" bestFit="1" customWidth="1"/>
    <col min="35" max="35" width="22.7265625" style="111" bestFit="1" customWidth="1"/>
    <col min="36" max="36" width="19" style="111" bestFit="1" customWidth="1"/>
    <col min="37" max="37" width="21.1796875" style="111" bestFit="1" customWidth="1"/>
    <col min="38" max="38" width="18.7265625" style="111" bestFit="1" customWidth="1"/>
    <col min="39" max="39" width="20.453125" style="111" bestFit="1" customWidth="1"/>
    <col min="40" max="40" width="20.1796875" style="111" bestFit="1" customWidth="1"/>
    <col min="41" max="41" width="17.7265625" style="111" bestFit="1" customWidth="1"/>
    <col min="42" max="42" width="22.453125" style="111" bestFit="1" customWidth="1"/>
    <col min="43" max="43" width="22.1796875" style="111" bestFit="1" customWidth="1"/>
    <col min="44" max="44" width="19.54296875" style="111" bestFit="1" customWidth="1"/>
    <col min="45" max="45" width="16.54296875" style="111" bestFit="1" customWidth="1"/>
    <col min="46" max="46" width="15.54296875" style="111" bestFit="1" customWidth="1"/>
    <col min="47" max="47" width="17.26953125" style="111" bestFit="1" customWidth="1"/>
    <col min="48" max="48" width="23.81640625" style="111" bestFit="1" customWidth="1"/>
    <col min="49" max="49" width="11.81640625" style="111" bestFit="1" customWidth="1"/>
    <col min="50" max="50" width="16.54296875" style="111" bestFit="1" customWidth="1"/>
    <col min="51" max="51" width="23.26953125" style="111" bestFit="1" customWidth="1"/>
    <col min="52" max="52" width="19" style="111" bestFit="1" customWidth="1"/>
    <col min="53" max="53" width="22.26953125" style="111" bestFit="1" customWidth="1"/>
    <col min="54" max="54" width="14.54296875" style="111" bestFit="1" customWidth="1"/>
    <col min="55" max="55" width="13.7265625" style="111" bestFit="1" customWidth="1"/>
    <col min="56" max="56" width="13.453125" style="111" bestFit="1" customWidth="1"/>
    <col min="57" max="57" width="16.26953125" style="111" bestFit="1" customWidth="1"/>
    <col min="58" max="58" width="15.7265625" style="111" bestFit="1" customWidth="1"/>
    <col min="59" max="59" width="26.453125" style="111" bestFit="1" customWidth="1"/>
    <col min="60" max="60" width="25" style="111" bestFit="1" customWidth="1"/>
    <col min="61" max="61" width="20" style="111" bestFit="1" customWidth="1"/>
    <col min="62" max="62" width="17.26953125" style="111" bestFit="1" customWidth="1"/>
    <col min="63" max="63" width="24.26953125" style="112" bestFit="1" customWidth="1"/>
    <col min="64" max="64" width="21.1796875" style="113" bestFit="1" customWidth="1"/>
    <col min="65" max="65" width="24.453125" style="114" bestFit="1" customWidth="1"/>
    <col min="66" max="66" width="28.7265625" style="115" bestFit="1" customWidth="1"/>
    <col min="67" max="67" width="21.26953125" style="111" bestFit="1" customWidth="1"/>
    <col min="68" max="68" width="23.54296875" style="116" bestFit="1" customWidth="1"/>
    <col min="69" max="69" width="157.7265625" style="124" bestFit="1" customWidth="1"/>
    <col min="70" max="16384" width="35.7265625" style="111"/>
  </cols>
  <sheetData>
    <row r="1" spans="1:69" x14ac:dyDescent="0.35">
      <c r="A1" s="102" t="s">
        <v>405</v>
      </c>
      <c r="B1" s="122"/>
      <c r="C1" s="117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126"/>
    </row>
    <row r="2" spans="1:69" x14ac:dyDescent="0.35">
      <c r="A2" s="102" t="s">
        <v>406</v>
      </c>
      <c r="B2" s="117"/>
      <c r="C2" s="11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126"/>
    </row>
    <row r="3" spans="1:69" x14ac:dyDescent="0.35">
      <c r="A3" s="102" t="s">
        <v>407</v>
      </c>
      <c r="B3" s="117"/>
      <c r="C3" s="117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0" t="s">
        <v>216</v>
      </c>
      <c r="BH3" s="110" t="s">
        <v>218</v>
      </c>
      <c r="BI3" s="99"/>
      <c r="BJ3" s="99"/>
      <c r="BK3" s="100"/>
      <c r="BL3" s="101"/>
      <c r="BM3" s="99"/>
      <c r="BN3" s="99"/>
      <c r="BO3" s="99"/>
      <c r="BP3" s="110" t="s">
        <v>216</v>
      </c>
      <c r="BQ3" s="127" t="s">
        <v>218</v>
      </c>
    </row>
    <row r="4" spans="1:69" ht="26" x14ac:dyDescent="0.35">
      <c r="A4" s="129" t="s">
        <v>203</v>
      </c>
      <c r="B4" s="129" t="s">
        <v>5</v>
      </c>
      <c r="C4" s="129" t="s">
        <v>4</v>
      </c>
      <c r="D4" s="129" t="s">
        <v>63</v>
      </c>
      <c r="E4" s="129" t="s">
        <v>62</v>
      </c>
      <c r="F4" s="129" t="s">
        <v>20</v>
      </c>
      <c r="G4" s="129" t="s">
        <v>1</v>
      </c>
      <c r="H4" s="129" t="s">
        <v>204</v>
      </c>
      <c r="I4" s="129" t="s">
        <v>21</v>
      </c>
      <c r="J4" s="129" t="s">
        <v>205</v>
      </c>
      <c r="K4" s="129" t="s">
        <v>22</v>
      </c>
      <c r="L4" s="129" t="s">
        <v>23</v>
      </c>
      <c r="M4" s="129" t="s">
        <v>24</v>
      </c>
      <c r="N4" s="129" t="s">
        <v>25</v>
      </c>
      <c r="O4" s="129" t="s">
        <v>10</v>
      </c>
      <c r="P4" s="129" t="s">
        <v>26</v>
      </c>
      <c r="Q4" s="129" t="s">
        <v>27</v>
      </c>
      <c r="R4" s="129" t="s">
        <v>28</v>
      </c>
      <c r="S4" s="129" t="s">
        <v>206</v>
      </c>
      <c r="T4" s="129" t="s">
        <v>207</v>
      </c>
      <c r="U4" s="129" t="s">
        <v>29</v>
      </c>
      <c r="V4" s="129" t="s">
        <v>30</v>
      </c>
      <c r="W4" s="129" t="s">
        <v>31</v>
      </c>
      <c r="X4" s="129" t="s">
        <v>32</v>
      </c>
      <c r="Y4" s="129" t="s">
        <v>33</v>
      </c>
      <c r="Z4" s="129" t="s">
        <v>34</v>
      </c>
      <c r="AA4" s="129" t="s">
        <v>35</v>
      </c>
      <c r="AB4" s="129" t="s">
        <v>36</v>
      </c>
      <c r="AC4" s="129" t="s">
        <v>37</v>
      </c>
      <c r="AD4" s="129" t="s">
        <v>38</v>
      </c>
      <c r="AE4" s="129" t="s">
        <v>39</v>
      </c>
      <c r="AF4" s="129" t="s">
        <v>208</v>
      </c>
      <c r="AG4" s="129" t="s">
        <v>209</v>
      </c>
      <c r="AH4" s="129" t="s">
        <v>210</v>
      </c>
      <c r="AI4" s="129" t="s">
        <v>40</v>
      </c>
      <c r="AJ4" s="129" t="s">
        <v>41</v>
      </c>
      <c r="AK4" s="129" t="s">
        <v>42</v>
      </c>
      <c r="AL4" s="129" t="s">
        <v>43</v>
      </c>
      <c r="AM4" s="129" t="s">
        <v>211</v>
      </c>
      <c r="AN4" s="129" t="s">
        <v>44</v>
      </c>
      <c r="AO4" s="129" t="s">
        <v>45</v>
      </c>
      <c r="AP4" s="129" t="s">
        <v>212</v>
      </c>
      <c r="AQ4" s="129" t="s">
        <v>213</v>
      </c>
      <c r="AR4" s="129" t="s">
        <v>46</v>
      </c>
      <c r="AS4" s="129" t="s">
        <v>47</v>
      </c>
      <c r="AT4" s="129" t="s">
        <v>48</v>
      </c>
      <c r="AU4" s="129" t="s">
        <v>49</v>
      </c>
      <c r="AV4" s="129" t="s">
        <v>214</v>
      </c>
      <c r="AW4" s="129" t="s">
        <v>50</v>
      </c>
      <c r="AX4" s="129" t="s">
        <v>51</v>
      </c>
      <c r="AY4" s="129" t="s">
        <v>52</v>
      </c>
      <c r="AZ4" s="129" t="s">
        <v>53</v>
      </c>
      <c r="BA4" s="129" t="s">
        <v>54</v>
      </c>
      <c r="BB4" s="129" t="s">
        <v>55</v>
      </c>
      <c r="BC4" s="129" t="s">
        <v>56</v>
      </c>
      <c r="BD4" s="129" t="s">
        <v>57</v>
      </c>
      <c r="BE4" s="129" t="s">
        <v>58</v>
      </c>
      <c r="BF4" s="129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404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s="125" customFormat="1" ht="13" hidden="1" x14ac:dyDescent="0.35">
      <c r="A5" s="130">
        <v>1</v>
      </c>
      <c r="B5" s="130" t="s">
        <v>252</v>
      </c>
      <c r="C5" s="130" t="s">
        <v>253</v>
      </c>
      <c r="D5" s="130" t="s">
        <v>254</v>
      </c>
      <c r="E5" s="130" t="s">
        <v>255</v>
      </c>
      <c r="F5" s="130" t="s">
        <v>255</v>
      </c>
      <c r="G5" s="130" t="s">
        <v>256</v>
      </c>
      <c r="H5" s="130" t="s">
        <v>257</v>
      </c>
      <c r="I5" s="130">
        <v>87938</v>
      </c>
      <c r="J5" s="130" t="s">
        <v>258</v>
      </c>
      <c r="K5" s="130">
        <v>87938</v>
      </c>
      <c r="L5" s="130" t="s">
        <v>259</v>
      </c>
      <c r="M5" s="130" t="s">
        <v>260</v>
      </c>
      <c r="N5" s="130">
        <v>149275</v>
      </c>
      <c r="O5" s="130" t="s">
        <v>261</v>
      </c>
      <c r="P5" s="130">
        <v>201412</v>
      </c>
      <c r="Q5" s="130" t="s">
        <v>262</v>
      </c>
      <c r="R5" s="130" t="s">
        <v>263</v>
      </c>
      <c r="S5" s="130" t="s">
        <v>264</v>
      </c>
      <c r="T5" s="130" t="s">
        <v>264</v>
      </c>
      <c r="U5" s="130" t="s">
        <v>265</v>
      </c>
      <c r="V5" s="130" t="s">
        <v>266</v>
      </c>
      <c r="W5" s="130">
        <v>0</v>
      </c>
      <c r="X5" s="130" t="s">
        <v>267</v>
      </c>
      <c r="Y5" s="130">
        <v>17276778</v>
      </c>
      <c r="Z5" s="130" t="s">
        <v>268</v>
      </c>
      <c r="AA5" s="130" t="s">
        <v>312</v>
      </c>
      <c r="AB5" s="131">
        <v>41488</v>
      </c>
      <c r="AC5" s="130" t="s">
        <v>313</v>
      </c>
      <c r="AD5" s="130">
        <v>52</v>
      </c>
      <c r="AE5" s="130" t="s">
        <v>314</v>
      </c>
      <c r="AF5" s="130" t="s">
        <v>315</v>
      </c>
      <c r="AG5" s="130" t="s">
        <v>316</v>
      </c>
      <c r="AH5" s="130" t="s">
        <v>317</v>
      </c>
      <c r="AI5" s="130" t="s">
        <v>312</v>
      </c>
      <c r="AJ5" s="131">
        <v>1290</v>
      </c>
      <c r="AK5" s="131">
        <v>1290</v>
      </c>
      <c r="AL5" s="130" t="s">
        <v>318</v>
      </c>
      <c r="AM5" s="131">
        <v>36658.11</v>
      </c>
      <c r="AN5" s="131">
        <v>115</v>
      </c>
      <c r="AO5" s="131">
        <v>36773.11</v>
      </c>
      <c r="AP5" s="131">
        <v>4985.3900000000003</v>
      </c>
      <c r="AQ5" s="131">
        <v>152.74</v>
      </c>
      <c r="AR5" s="131">
        <v>5138.13</v>
      </c>
      <c r="AS5" s="131">
        <v>4851.8900000000003</v>
      </c>
      <c r="AT5" s="131">
        <v>152.74</v>
      </c>
      <c r="AU5" s="131">
        <v>5004.63</v>
      </c>
      <c r="AV5" s="130">
        <v>56</v>
      </c>
      <c r="AW5" s="130">
        <v>1694</v>
      </c>
      <c r="AX5" s="130" t="s">
        <v>319</v>
      </c>
      <c r="AY5" s="130"/>
      <c r="AZ5" s="130"/>
      <c r="BA5" s="130"/>
      <c r="BB5" s="130" t="s">
        <v>320</v>
      </c>
      <c r="BC5" s="130" t="s">
        <v>321</v>
      </c>
      <c r="BD5" s="130" t="s">
        <v>322</v>
      </c>
      <c r="BE5" s="131">
        <v>41488</v>
      </c>
      <c r="BF5" s="130" t="s">
        <v>264</v>
      </c>
      <c r="BG5" s="130" t="s">
        <v>380</v>
      </c>
      <c r="BH5" s="130" t="s">
        <v>392</v>
      </c>
      <c r="BI5" s="95" t="s">
        <v>99</v>
      </c>
      <c r="BJ5" s="118">
        <v>46186</v>
      </c>
      <c r="BK5" s="94" t="s">
        <v>103</v>
      </c>
      <c r="BL5" s="95" t="s">
        <v>108</v>
      </c>
      <c r="BM5" s="96" t="s">
        <v>180</v>
      </c>
      <c r="BN5" s="94" t="s">
        <v>222</v>
      </c>
      <c r="BO5" s="94"/>
      <c r="BP5" s="94"/>
      <c r="BQ5" s="128" t="s">
        <v>409</v>
      </c>
    </row>
    <row r="6" spans="1:69" s="125" customFormat="1" ht="13" hidden="1" x14ac:dyDescent="0.35">
      <c r="A6" s="130">
        <v>2</v>
      </c>
      <c r="B6" s="130" t="s">
        <v>252</v>
      </c>
      <c r="C6" s="130" t="s">
        <v>253</v>
      </c>
      <c r="D6" s="130" t="s">
        <v>254</v>
      </c>
      <c r="E6" s="130" t="s">
        <v>255</v>
      </c>
      <c r="F6" s="130" t="s">
        <v>255</v>
      </c>
      <c r="G6" s="130" t="s">
        <v>256</v>
      </c>
      <c r="H6" s="130" t="s">
        <v>257</v>
      </c>
      <c r="I6" s="130">
        <v>87938</v>
      </c>
      <c r="J6" s="130" t="s">
        <v>258</v>
      </c>
      <c r="K6" s="130">
        <v>87938</v>
      </c>
      <c r="L6" s="130" t="s">
        <v>259</v>
      </c>
      <c r="M6" s="130" t="s">
        <v>260</v>
      </c>
      <c r="N6" s="130">
        <v>149275</v>
      </c>
      <c r="O6" s="130" t="s">
        <v>261</v>
      </c>
      <c r="P6" s="130">
        <v>202737</v>
      </c>
      <c r="Q6" s="130" t="s">
        <v>269</v>
      </c>
      <c r="R6" s="130" t="s">
        <v>263</v>
      </c>
      <c r="S6" s="130" t="s">
        <v>270</v>
      </c>
      <c r="T6" s="130" t="s">
        <v>270</v>
      </c>
      <c r="U6" s="130" t="s">
        <v>265</v>
      </c>
      <c r="V6" s="130" t="s">
        <v>266</v>
      </c>
      <c r="W6" s="130">
        <v>0</v>
      </c>
      <c r="X6" s="130" t="s">
        <v>271</v>
      </c>
      <c r="Y6" s="130">
        <v>20598419</v>
      </c>
      <c r="Z6" s="130" t="s">
        <v>272</v>
      </c>
      <c r="AA6" s="130" t="s">
        <v>323</v>
      </c>
      <c r="AB6" s="131">
        <v>51860</v>
      </c>
      <c r="AC6" s="130" t="s">
        <v>313</v>
      </c>
      <c r="AD6" s="130">
        <v>24</v>
      </c>
      <c r="AE6" s="130" t="s">
        <v>324</v>
      </c>
      <c r="AF6" s="130" t="s">
        <v>325</v>
      </c>
      <c r="AG6" s="130" t="s">
        <v>326</v>
      </c>
      <c r="AH6" s="130" t="s">
        <v>317</v>
      </c>
      <c r="AI6" s="130" t="s">
        <v>323</v>
      </c>
      <c r="AJ6" s="131">
        <v>2750</v>
      </c>
      <c r="AK6" s="131">
        <v>2750</v>
      </c>
      <c r="AL6" s="130" t="s">
        <v>318</v>
      </c>
      <c r="AM6" s="131">
        <v>8320.0300000000007</v>
      </c>
      <c r="AN6" s="131">
        <v>450.47</v>
      </c>
      <c r="AO6" s="131">
        <v>8770.5</v>
      </c>
      <c r="AP6" s="131">
        <v>53208.97</v>
      </c>
      <c r="AQ6" s="131">
        <v>13000.51</v>
      </c>
      <c r="AR6" s="131">
        <v>66209.48</v>
      </c>
      <c r="AS6" s="131">
        <v>52127.97</v>
      </c>
      <c r="AT6" s="131">
        <v>13000.51</v>
      </c>
      <c r="AU6" s="131">
        <v>65128.480000000003</v>
      </c>
      <c r="AV6" s="130">
        <v>57</v>
      </c>
      <c r="AW6" s="130">
        <v>1705</v>
      </c>
      <c r="AX6" s="130" t="s">
        <v>319</v>
      </c>
      <c r="AY6" s="130"/>
      <c r="AZ6" s="130"/>
      <c r="BA6" s="130"/>
      <c r="BB6" s="130" t="s">
        <v>320</v>
      </c>
      <c r="BC6" s="130" t="s">
        <v>321</v>
      </c>
      <c r="BD6" s="130"/>
      <c r="BE6" s="131">
        <v>0</v>
      </c>
      <c r="BF6" s="130" t="s">
        <v>270</v>
      </c>
      <c r="BG6" s="130" t="s">
        <v>381</v>
      </c>
      <c r="BH6" s="130" t="s">
        <v>392</v>
      </c>
      <c r="BI6" s="95" t="s">
        <v>99</v>
      </c>
      <c r="BJ6" s="118">
        <v>46186</v>
      </c>
      <c r="BK6" s="94" t="s">
        <v>103</v>
      </c>
      <c r="BL6" s="95" t="s">
        <v>108</v>
      </c>
      <c r="BM6" s="96" t="s">
        <v>180</v>
      </c>
      <c r="BN6" s="94" t="s">
        <v>222</v>
      </c>
      <c r="BO6" s="94"/>
      <c r="BP6" s="94"/>
      <c r="BQ6" s="128" t="s">
        <v>409</v>
      </c>
    </row>
    <row r="7" spans="1:69" s="125" customFormat="1" ht="13" hidden="1" x14ac:dyDescent="0.35">
      <c r="A7" s="130">
        <v>3</v>
      </c>
      <c r="B7" s="130" t="s">
        <v>252</v>
      </c>
      <c r="C7" s="130" t="s">
        <v>253</v>
      </c>
      <c r="D7" s="130" t="s">
        <v>254</v>
      </c>
      <c r="E7" s="130" t="s">
        <v>255</v>
      </c>
      <c r="F7" s="130" t="s">
        <v>255</v>
      </c>
      <c r="G7" s="130" t="s">
        <v>256</v>
      </c>
      <c r="H7" s="130" t="s">
        <v>257</v>
      </c>
      <c r="I7" s="130">
        <v>87938</v>
      </c>
      <c r="J7" s="130" t="s">
        <v>258</v>
      </c>
      <c r="K7" s="130">
        <v>87938</v>
      </c>
      <c r="L7" s="130" t="s">
        <v>259</v>
      </c>
      <c r="M7" s="130" t="s">
        <v>260</v>
      </c>
      <c r="N7" s="130">
        <v>149275</v>
      </c>
      <c r="O7" s="130" t="s">
        <v>261</v>
      </c>
      <c r="P7" s="130">
        <v>213290</v>
      </c>
      <c r="Q7" s="130" t="s">
        <v>273</v>
      </c>
      <c r="R7" s="130" t="s">
        <v>263</v>
      </c>
      <c r="S7" s="130" t="s">
        <v>274</v>
      </c>
      <c r="T7" s="130" t="s">
        <v>274</v>
      </c>
      <c r="U7" s="130" t="s">
        <v>265</v>
      </c>
      <c r="V7" s="130" t="s">
        <v>266</v>
      </c>
      <c r="W7" s="130">
        <v>0</v>
      </c>
      <c r="X7" s="130" t="s">
        <v>271</v>
      </c>
      <c r="Y7" s="130">
        <v>21648357</v>
      </c>
      <c r="Z7" s="130" t="s">
        <v>275</v>
      </c>
      <c r="AA7" s="130" t="s">
        <v>327</v>
      </c>
      <c r="AB7" s="131">
        <v>41488</v>
      </c>
      <c r="AC7" s="130" t="s">
        <v>313</v>
      </c>
      <c r="AD7" s="130">
        <v>24</v>
      </c>
      <c r="AE7" s="130" t="s">
        <v>324</v>
      </c>
      <c r="AF7" s="130" t="s">
        <v>325</v>
      </c>
      <c r="AG7" s="130" t="s">
        <v>328</v>
      </c>
      <c r="AH7" s="130" t="s">
        <v>317</v>
      </c>
      <c r="AI7" s="130" t="s">
        <v>327</v>
      </c>
      <c r="AJ7" s="131">
        <v>2200</v>
      </c>
      <c r="AK7" s="131">
        <v>2200</v>
      </c>
      <c r="AL7" s="130" t="s">
        <v>318</v>
      </c>
      <c r="AM7" s="131">
        <v>30307.96</v>
      </c>
      <c r="AN7" s="131">
        <v>2809.86</v>
      </c>
      <c r="AO7" s="131">
        <v>33117.82</v>
      </c>
      <c r="AP7" s="131">
        <v>12503.57</v>
      </c>
      <c r="AQ7" s="131">
        <v>596.57000000000005</v>
      </c>
      <c r="AR7" s="131">
        <v>13100.14</v>
      </c>
      <c r="AS7" s="131">
        <v>11906.04</v>
      </c>
      <c r="AT7" s="131">
        <v>596.57000000000005</v>
      </c>
      <c r="AU7" s="131">
        <v>12502.61</v>
      </c>
      <c r="AV7" s="130">
        <v>57</v>
      </c>
      <c r="AW7" s="130">
        <v>1493</v>
      </c>
      <c r="AX7" s="130" t="s">
        <v>319</v>
      </c>
      <c r="AY7" s="130"/>
      <c r="AZ7" s="130"/>
      <c r="BA7" s="130"/>
      <c r="BB7" s="130" t="s">
        <v>320</v>
      </c>
      <c r="BC7" s="130" t="s">
        <v>321</v>
      </c>
      <c r="BD7" s="130"/>
      <c r="BE7" s="131">
        <v>0</v>
      </c>
      <c r="BF7" s="130" t="s">
        <v>274</v>
      </c>
      <c r="BG7" s="130" t="s">
        <v>382</v>
      </c>
      <c r="BH7" s="130" t="s">
        <v>392</v>
      </c>
      <c r="BI7" s="95" t="s">
        <v>99</v>
      </c>
      <c r="BJ7" s="118">
        <v>46187</v>
      </c>
      <c r="BK7" s="94" t="s">
        <v>102</v>
      </c>
      <c r="BL7" s="95" t="s">
        <v>107</v>
      </c>
      <c r="BM7" s="96" t="s">
        <v>180</v>
      </c>
      <c r="BN7" s="94" t="s">
        <v>221</v>
      </c>
      <c r="BO7" s="94"/>
      <c r="BP7" s="94"/>
      <c r="BQ7" s="128" t="s">
        <v>408</v>
      </c>
    </row>
    <row r="8" spans="1:69" s="125" customFormat="1" ht="13" hidden="1" x14ac:dyDescent="0.35">
      <c r="A8" s="130">
        <v>4</v>
      </c>
      <c r="B8" s="130" t="s">
        <v>252</v>
      </c>
      <c r="C8" s="130" t="s">
        <v>253</v>
      </c>
      <c r="D8" s="130" t="s">
        <v>254</v>
      </c>
      <c r="E8" s="130" t="s">
        <v>255</v>
      </c>
      <c r="F8" s="130" t="s">
        <v>255</v>
      </c>
      <c r="G8" s="130" t="s">
        <v>256</v>
      </c>
      <c r="H8" s="130" t="s">
        <v>257</v>
      </c>
      <c r="I8" s="130">
        <v>87938</v>
      </c>
      <c r="J8" s="130" t="s">
        <v>258</v>
      </c>
      <c r="K8" s="130">
        <v>87938</v>
      </c>
      <c r="L8" s="130" t="s">
        <v>259</v>
      </c>
      <c r="M8" s="130" t="s">
        <v>260</v>
      </c>
      <c r="N8" s="130">
        <v>149275</v>
      </c>
      <c r="O8" s="130" t="s">
        <v>261</v>
      </c>
      <c r="P8" s="130">
        <v>202737</v>
      </c>
      <c r="Q8" s="130" t="s">
        <v>269</v>
      </c>
      <c r="R8" s="130" t="s">
        <v>263</v>
      </c>
      <c r="S8" s="130" t="s">
        <v>276</v>
      </c>
      <c r="T8" s="130" t="s">
        <v>276</v>
      </c>
      <c r="U8" s="130" t="s">
        <v>265</v>
      </c>
      <c r="V8" s="130" t="s">
        <v>266</v>
      </c>
      <c r="W8" s="130">
        <v>0</v>
      </c>
      <c r="X8" s="130" t="s">
        <v>277</v>
      </c>
      <c r="Y8" s="130">
        <v>23219158</v>
      </c>
      <c r="Z8" s="130" t="s">
        <v>278</v>
      </c>
      <c r="AA8" s="130" t="s">
        <v>329</v>
      </c>
      <c r="AB8" s="131">
        <v>46674</v>
      </c>
      <c r="AC8" s="130" t="s">
        <v>313</v>
      </c>
      <c r="AD8" s="130">
        <v>24</v>
      </c>
      <c r="AE8" s="130" t="s">
        <v>324</v>
      </c>
      <c r="AF8" s="130" t="s">
        <v>330</v>
      </c>
      <c r="AG8" s="130" t="s">
        <v>331</v>
      </c>
      <c r="AH8" s="130" t="s">
        <v>317</v>
      </c>
      <c r="AI8" s="130" t="s">
        <v>329</v>
      </c>
      <c r="AJ8" s="131">
        <v>2400</v>
      </c>
      <c r="AK8" s="131">
        <v>2400</v>
      </c>
      <c r="AL8" s="130" t="s">
        <v>332</v>
      </c>
      <c r="AM8" s="131">
        <v>28892.65</v>
      </c>
      <c r="AN8" s="131">
        <v>1249.3900000000001</v>
      </c>
      <c r="AO8" s="131">
        <v>30142.04</v>
      </c>
      <c r="AP8" s="131">
        <v>17781.349999999999</v>
      </c>
      <c r="AQ8" s="131">
        <v>1309.6099999999999</v>
      </c>
      <c r="AR8" s="131">
        <v>19090.96</v>
      </c>
      <c r="AS8" s="131">
        <v>17781.349999999999</v>
      </c>
      <c r="AT8" s="131">
        <v>1309.6099999999999</v>
      </c>
      <c r="AU8" s="131">
        <v>19090.96</v>
      </c>
      <c r="AV8" s="130">
        <v>57</v>
      </c>
      <c r="AW8" s="130">
        <v>1613</v>
      </c>
      <c r="AX8" s="130" t="s">
        <v>319</v>
      </c>
      <c r="AY8" s="130"/>
      <c r="AZ8" s="130"/>
      <c r="BA8" s="130"/>
      <c r="BB8" s="130" t="s">
        <v>320</v>
      </c>
      <c r="BC8" s="130" t="s">
        <v>321</v>
      </c>
      <c r="BD8" s="130" t="s">
        <v>333</v>
      </c>
      <c r="BE8" s="131">
        <v>46674</v>
      </c>
      <c r="BF8" s="130" t="s">
        <v>276</v>
      </c>
      <c r="BG8" s="130" t="s">
        <v>383</v>
      </c>
      <c r="BH8" s="130" t="s">
        <v>392</v>
      </c>
      <c r="BI8" s="95" t="s">
        <v>99</v>
      </c>
      <c r="BJ8" s="118">
        <v>46186</v>
      </c>
      <c r="BK8" s="94" t="s">
        <v>102</v>
      </c>
      <c r="BL8" s="95" t="s">
        <v>107</v>
      </c>
      <c r="BM8" s="96" t="s">
        <v>180</v>
      </c>
      <c r="BN8" s="94" t="s">
        <v>221</v>
      </c>
      <c r="BO8" s="94"/>
      <c r="BP8" s="94"/>
      <c r="BQ8" s="128" t="s">
        <v>408</v>
      </c>
    </row>
    <row r="9" spans="1:69" s="125" customFormat="1" ht="13" hidden="1" x14ac:dyDescent="0.35">
      <c r="A9" s="130">
        <v>5</v>
      </c>
      <c r="B9" s="130" t="s">
        <v>252</v>
      </c>
      <c r="C9" s="130" t="s">
        <v>253</v>
      </c>
      <c r="D9" s="130" t="s">
        <v>254</v>
      </c>
      <c r="E9" s="130" t="s">
        <v>255</v>
      </c>
      <c r="F9" s="130" t="s">
        <v>255</v>
      </c>
      <c r="G9" s="130" t="s">
        <v>256</v>
      </c>
      <c r="H9" s="130" t="s">
        <v>257</v>
      </c>
      <c r="I9" s="130">
        <v>87938</v>
      </c>
      <c r="J9" s="130" t="s">
        <v>258</v>
      </c>
      <c r="K9" s="130">
        <v>87938</v>
      </c>
      <c r="L9" s="130" t="s">
        <v>259</v>
      </c>
      <c r="M9" s="130" t="s">
        <v>260</v>
      </c>
      <c r="N9" s="130">
        <v>149275</v>
      </c>
      <c r="O9" s="130" t="s">
        <v>261</v>
      </c>
      <c r="P9" s="130">
        <v>202737</v>
      </c>
      <c r="Q9" s="130" t="s">
        <v>269</v>
      </c>
      <c r="R9" s="130" t="s">
        <v>279</v>
      </c>
      <c r="S9" s="130" t="s">
        <v>280</v>
      </c>
      <c r="T9" s="130" t="s">
        <v>280</v>
      </c>
      <c r="U9" s="130" t="s">
        <v>265</v>
      </c>
      <c r="V9" s="130" t="s">
        <v>266</v>
      </c>
      <c r="W9" s="130">
        <v>0</v>
      </c>
      <c r="X9" s="130" t="s">
        <v>271</v>
      </c>
      <c r="Y9" s="130">
        <v>28630875</v>
      </c>
      <c r="Z9" s="130" t="s">
        <v>281</v>
      </c>
      <c r="AA9" s="130" t="s">
        <v>334</v>
      </c>
      <c r="AB9" s="131">
        <v>51860</v>
      </c>
      <c r="AC9" s="130" t="s">
        <v>313</v>
      </c>
      <c r="AD9" s="130">
        <v>24</v>
      </c>
      <c r="AE9" s="130" t="s">
        <v>324</v>
      </c>
      <c r="AF9" s="130" t="s">
        <v>325</v>
      </c>
      <c r="AG9" s="130" t="s">
        <v>335</v>
      </c>
      <c r="AH9" s="130" t="s">
        <v>317</v>
      </c>
      <c r="AI9" s="130" t="s">
        <v>334</v>
      </c>
      <c r="AJ9" s="131">
        <v>2700</v>
      </c>
      <c r="AK9" s="131">
        <v>2700</v>
      </c>
      <c r="AL9" s="130" t="s">
        <v>318</v>
      </c>
      <c r="AM9" s="131">
        <v>12479.34</v>
      </c>
      <c r="AN9" s="131">
        <v>3362.77</v>
      </c>
      <c r="AO9" s="131">
        <v>15842.11</v>
      </c>
      <c r="AP9" s="131">
        <v>40873.71</v>
      </c>
      <c r="AQ9" s="131">
        <v>6418</v>
      </c>
      <c r="AR9" s="131">
        <v>47291.71</v>
      </c>
      <c r="AS9" s="131">
        <v>40874.660000000003</v>
      </c>
      <c r="AT9" s="131">
        <v>6418</v>
      </c>
      <c r="AU9" s="131">
        <v>47292.66</v>
      </c>
      <c r="AV9" s="130">
        <v>57</v>
      </c>
      <c r="AW9" s="130">
        <v>1582</v>
      </c>
      <c r="AX9" s="130" t="s">
        <v>319</v>
      </c>
      <c r="AY9" s="130"/>
      <c r="AZ9" s="130"/>
      <c r="BA9" s="130"/>
      <c r="BB9" s="130" t="s">
        <v>320</v>
      </c>
      <c r="BC9" s="130" t="s">
        <v>321</v>
      </c>
      <c r="BD9" s="130"/>
      <c r="BE9" s="131">
        <v>0</v>
      </c>
      <c r="BF9" s="130" t="s">
        <v>280</v>
      </c>
      <c r="BG9" s="130" t="s">
        <v>384</v>
      </c>
      <c r="BH9" s="130" t="s">
        <v>392</v>
      </c>
      <c r="BI9" s="95" t="s">
        <v>99</v>
      </c>
      <c r="BJ9" s="118">
        <v>46186</v>
      </c>
      <c r="BK9" s="94" t="s">
        <v>102</v>
      </c>
      <c r="BL9" s="95" t="s">
        <v>107</v>
      </c>
      <c r="BM9" s="96" t="s">
        <v>180</v>
      </c>
      <c r="BN9" s="94" t="s">
        <v>221</v>
      </c>
      <c r="BO9" s="94"/>
      <c r="BP9" s="94"/>
      <c r="BQ9" s="128" t="s">
        <v>393</v>
      </c>
    </row>
    <row r="10" spans="1:69" s="125" customFormat="1" ht="13" x14ac:dyDescent="0.35">
      <c r="A10" s="130">
        <v>6</v>
      </c>
      <c r="B10" s="130" t="s">
        <v>252</v>
      </c>
      <c r="C10" s="130" t="s">
        <v>253</v>
      </c>
      <c r="D10" s="130" t="s">
        <v>254</v>
      </c>
      <c r="E10" s="130" t="s">
        <v>255</v>
      </c>
      <c r="F10" s="130" t="s">
        <v>255</v>
      </c>
      <c r="G10" s="130" t="s">
        <v>256</v>
      </c>
      <c r="H10" s="130" t="s">
        <v>257</v>
      </c>
      <c r="I10" s="130">
        <v>87938</v>
      </c>
      <c r="J10" s="130" t="s">
        <v>258</v>
      </c>
      <c r="K10" s="130">
        <v>87938</v>
      </c>
      <c r="L10" s="130" t="s">
        <v>259</v>
      </c>
      <c r="M10" s="130" t="s">
        <v>260</v>
      </c>
      <c r="N10" s="130">
        <v>149275</v>
      </c>
      <c r="O10" s="130" t="s">
        <v>261</v>
      </c>
      <c r="P10" s="130">
        <v>202737</v>
      </c>
      <c r="Q10" s="130" t="s">
        <v>269</v>
      </c>
      <c r="R10" s="130" t="s">
        <v>282</v>
      </c>
      <c r="S10" s="130" t="s">
        <v>283</v>
      </c>
      <c r="T10" s="130" t="s">
        <v>283</v>
      </c>
      <c r="U10" s="130" t="s">
        <v>265</v>
      </c>
      <c r="V10" s="130" t="s">
        <v>266</v>
      </c>
      <c r="W10" s="130">
        <v>0</v>
      </c>
      <c r="X10" s="130" t="s">
        <v>271</v>
      </c>
      <c r="Y10" s="130">
        <v>354687597</v>
      </c>
      <c r="Z10" s="130" t="s">
        <v>284</v>
      </c>
      <c r="AA10" s="130" t="s">
        <v>336</v>
      </c>
      <c r="AB10" s="131">
        <v>65000</v>
      </c>
      <c r="AC10" s="130" t="s">
        <v>313</v>
      </c>
      <c r="AD10" s="130">
        <v>24</v>
      </c>
      <c r="AE10" s="130" t="s">
        <v>337</v>
      </c>
      <c r="AF10" s="130" t="s">
        <v>338</v>
      </c>
      <c r="AG10" s="130" t="s">
        <v>339</v>
      </c>
      <c r="AH10" s="130" t="s">
        <v>317</v>
      </c>
      <c r="AI10" s="130" t="s">
        <v>340</v>
      </c>
      <c r="AJ10" s="131">
        <v>3470</v>
      </c>
      <c r="AK10" s="131">
        <v>3470</v>
      </c>
      <c r="AL10" s="130" t="s">
        <v>341</v>
      </c>
      <c r="AM10" s="131">
        <v>34200.44</v>
      </c>
      <c r="AN10" s="131">
        <v>13969.56</v>
      </c>
      <c r="AO10" s="131">
        <v>48170</v>
      </c>
      <c r="AP10" s="131">
        <v>30799.56</v>
      </c>
      <c r="AQ10" s="131">
        <v>3515.44</v>
      </c>
      <c r="AR10" s="131">
        <v>34315</v>
      </c>
      <c r="AS10" s="131">
        <v>30799.56</v>
      </c>
      <c r="AT10" s="131">
        <v>3515.44</v>
      </c>
      <c r="AU10" s="131">
        <v>34315</v>
      </c>
      <c r="AV10" s="130">
        <v>29</v>
      </c>
      <c r="AW10" s="130">
        <v>461</v>
      </c>
      <c r="AX10" s="130" t="s">
        <v>319</v>
      </c>
      <c r="AY10" s="130"/>
      <c r="AZ10" s="130"/>
      <c r="BA10" s="130"/>
      <c r="BB10" s="130" t="s">
        <v>320</v>
      </c>
      <c r="BC10" s="130" t="s">
        <v>321</v>
      </c>
      <c r="BD10" s="130" t="s">
        <v>342</v>
      </c>
      <c r="BE10" s="131">
        <v>65000</v>
      </c>
      <c r="BF10" s="130" t="s">
        <v>283</v>
      </c>
      <c r="BG10" s="130" t="s">
        <v>385</v>
      </c>
      <c r="BH10" s="130" t="s">
        <v>392</v>
      </c>
      <c r="BI10" s="95" t="s">
        <v>99</v>
      </c>
      <c r="BJ10" s="118">
        <v>46187</v>
      </c>
      <c r="BK10" s="94" t="s">
        <v>102</v>
      </c>
      <c r="BL10" s="95" t="s">
        <v>107</v>
      </c>
      <c r="BM10" s="96" t="s">
        <v>179</v>
      </c>
      <c r="BN10" s="94" t="s">
        <v>220</v>
      </c>
      <c r="BO10" s="94">
        <v>3470</v>
      </c>
      <c r="BP10" s="94" t="s">
        <v>181</v>
      </c>
      <c r="BQ10" s="128" t="s">
        <v>410</v>
      </c>
    </row>
    <row r="11" spans="1:69" s="125" customFormat="1" ht="13" hidden="1" x14ac:dyDescent="0.35">
      <c r="A11" s="130">
        <v>7</v>
      </c>
      <c r="B11" s="130" t="s">
        <v>252</v>
      </c>
      <c r="C11" s="130" t="s">
        <v>253</v>
      </c>
      <c r="D11" s="130" t="s">
        <v>254</v>
      </c>
      <c r="E11" s="130" t="s">
        <v>255</v>
      </c>
      <c r="F11" s="130" t="s">
        <v>255</v>
      </c>
      <c r="G11" s="130" t="s">
        <v>256</v>
      </c>
      <c r="H11" s="130" t="s">
        <v>257</v>
      </c>
      <c r="I11" s="130">
        <v>87938</v>
      </c>
      <c r="J11" s="130" t="s">
        <v>258</v>
      </c>
      <c r="K11" s="130">
        <v>87938</v>
      </c>
      <c r="L11" s="130" t="s">
        <v>259</v>
      </c>
      <c r="M11" s="130" t="s">
        <v>260</v>
      </c>
      <c r="N11" s="130">
        <v>147048</v>
      </c>
      <c r="O11" s="130" t="s">
        <v>285</v>
      </c>
      <c r="P11" s="130">
        <v>202656</v>
      </c>
      <c r="Q11" s="130" t="s">
        <v>286</v>
      </c>
      <c r="R11" s="130" t="s">
        <v>282</v>
      </c>
      <c r="S11" s="130" t="s">
        <v>287</v>
      </c>
      <c r="T11" s="130" t="s">
        <v>287</v>
      </c>
      <c r="U11" s="130" t="s">
        <v>288</v>
      </c>
      <c r="V11" s="130" t="s">
        <v>266</v>
      </c>
      <c r="W11" s="130">
        <v>0</v>
      </c>
      <c r="X11" s="130" t="s">
        <v>289</v>
      </c>
      <c r="Y11" s="130">
        <v>356405020</v>
      </c>
      <c r="Z11" s="130" t="s">
        <v>290</v>
      </c>
      <c r="AA11" s="130" t="s">
        <v>343</v>
      </c>
      <c r="AB11" s="131">
        <v>47000</v>
      </c>
      <c r="AC11" s="130" t="s">
        <v>313</v>
      </c>
      <c r="AD11" s="130">
        <v>24</v>
      </c>
      <c r="AE11" s="130" t="s">
        <v>324</v>
      </c>
      <c r="AF11" s="130" t="s">
        <v>344</v>
      </c>
      <c r="AG11" s="130" t="s">
        <v>345</v>
      </c>
      <c r="AH11" s="130" t="s">
        <v>346</v>
      </c>
      <c r="AI11" s="130" t="s">
        <v>347</v>
      </c>
      <c r="AJ11" s="131">
        <v>2510</v>
      </c>
      <c r="AK11" s="131">
        <v>2510</v>
      </c>
      <c r="AL11" s="130" t="s">
        <v>348</v>
      </c>
      <c r="AM11" s="131">
        <v>8967.76</v>
      </c>
      <c r="AN11" s="131">
        <v>6092.24</v>
      </c>
      <c r="AO11" s="131">
        <v>15060</v>
      </c>
      <c r="AP11" s="131">
        <v>38032.239999999998</v>
      </c>
      <c r="AQ11" s="131">
        <v>8026.76</v>
      </c>
      <c r="AR11" s="131">
        <v>46059</v>
      </c>
      <c r="AS11" s="131">
        <v>38032.239999999998</v>
      </c>
      <c r="AT11" s="131">
        <v>8026.76</v>
      </c>
      <c r="AU11" s="131">
        <v>46059</v>
      </c>
      <c r="AV11" s="130">
        <v>25</v>
      </c>
      <c r="AW11" s="130">
        <v>552</v>
      </c>
      <c r="AX11" s="130" t="s">
        <v>319</v>
      </c>
      <c r="AY11" s="130"/>
      <c r="AZ11" s="130"/>
      <c r="BA11" s="130"/>
      <c r="BB11" s="130" t="s">
        <v>320</v>
      </c>
      <c r="BC11" s="130" t="s">
        <v>321</v>
      </c>
      <c r="BD11" s="130" t="s">
        <v>349</v>
      </c>
      <c r="BE11" s="131">
        <v>47000</v>
      </c>
      <c r="BF11" s="130" t="s">
        <v>287</v>
      </c>
      <c r="BG11" s="130" t="s">
        <v>386</v>
      </c>
      <c r="BH11" s="130" t="s">
        <v>392</v>
      </c>
      <c r="BI11" s="95" t="s">
        <v>99</v>
      </c>
      <c r="BJ11" s="118">
        <v>46186</v>
      </c>
      <c r="BK11" s="94" t="s">
        <v>103</v>
      </c>
      <c r="BL11" s="95" t="s">
        <v>108</v>
      </c>
      <c r="BM11" s="96" t="s">
        <v>180</v>
      </c>
      <c r="BN11" s="94" t="s">
        <v>222</v>
      </c>
      <c r="BO11" s="94"/>
      <c r="BP11" s="94"/>
      <c r="BQ11" s="128" t="s">
        <v>409</v>
      </c>
    </row>
    <row r="12" spans="1:69" s="125" customFormat="1" ht="13" hidden="1" x14ac:dyDescent="0.35">
      <c r="A12" s="130">
        <v>9</v>
      </c>
      <c r="B12" s="130" t="s">
        <v>252</v>
      </c>
      <c r="C12" s="130" t="s">
        <v>253</v>
      </c>
      <c r="D12" s="130" t="s">
        <v>254</v>
      </c>
      <c r="E12" s="130" t="s">
        <v>255</v>
      </c>
      <c r="F12" s="130" t="s">
        <v>255</v>
      </c>
      <c r="G12" s="130" t="s">
        <v>256</v>
      </c>
      <c r="H12" s="130" t="s">
        <v>257</v>
      </c>
      <c r="I12" s="130">
        <v>87938</v>
      </c>
      <c r="J12" s="130" t="s">
        <v>258</v>
      </c>
      <c r="K12" s="130">
        <v>87938</v>
      </c>
      <c r="L12" s="130" t="s">
        <v>259</v>
      </c>
      <c r="M12" s="130" t="s">
        <v>260</v>
      </c>
      <c r="N12" s="130">
        <v>149275</v>
      </c>
      <c r="O12" s="130" t="s">
        <v>261</v>
      </c>
      <c r="P12" s="130">
        <v>201412</v>
      </c>
      <c r="Q12" s="130" t="s">
        <v>262</v>
      </c>
      <c r="R12" s="130" t="s">
        <v>282</v>
      </c>
      <c r="S12" s="130" t="s">
        <v>291</v>
      </c>
      <c r="T12" s="130" t="s">
        <v>291</v>
      </c>
      <c r="U12" s="130" t="s">
        <v>265</v>
      </c>
      <c r="V12" s="130" t="s">
        <v>266</v>
      </c>
      <c r="W12" s="130">
        <v>0</v>
      </c>
      <c r="X12" s="130" t="s">
        <v>289</v>
      </c>
      <c r="Y12" s="130">
        <v>357334523</v>
      </c>
      <c r="Z12" s="130" t="s">
        <v>292</v>
      </c>
      <c r="AA12" s="130" t="s">
        <v>352</v>
      </c>
      <c r="AB12" s="131">
        <v>50000</v>
      </c>
      <c r="AC12" s="130" t="s">
        <v>313</v>
      </c>
      <c r="AD12" s="130">
        <v>24</v>
      </c>
      <c r="AE12" s="130" t="s">
        <v>353</v>
      </c>
      <c r="AF12" s="130" t="s">
        <v>354</v>
      </c>
      <c r="AG12" s="130" t="s">
        <v>331</v>
      </c>
      <c r="AH12" s="130" t="s">
        <v>317</v>
      </c>
      <c r="AI12" s="130" t="s">
        <v>355</v>
      </c>
      <c r="AJ12" s="131">
        <v>2670</v>
      </c>
      <c r="AK12" s="131">
        <v>2670</v>
      </c>
      <c r="AL12" s="130" t="s">
        <v>350</v>
      </c>
      <c r="AM12" s="131">
        <v>36666.230000000003</v>
      </c>
      <c r="AN12" s="131">
        <v>13995.77</v>
      </c>
      <c r="AO12" s="131">
        <v>50662</v>
      </c>
      <c r="AP12" s="131">
        <v>13333.77</v>
      </c>
      <c r="AQ12" s="131">
        <v>842.23</v>
      </c>
      <c r="AR12" s="131">
        <v>14176</v>
      </c>
      <c r="AS12" s="131">
        <v>9970.89</v>
      </c>
      <c r="AT12" s="131">
        <v>777.11</v>
      </c>
      <c r="AU12" s="131">
        <v>10748</v>
      </c>
      <c r="AV12" s="130">
        <v>23</v>
      </c>
      <c r="AW12" s="130">
        <v>125</v>
      </c>
      <c r="AX12" s="130" t="s">
        <v>356</v>
      </c>
      <c r="AY12" s="130"/>
      <c r="AZ12" s="130"/>
      <c r="BA12" s="130"/>
      <c r="BB12" s="130" t="s">
        <v>320</v>
      </c>
      <c r="BC12" s="130" t="s">
        <v>321</v>
      </c>
      <c r="BD12" s="130"/>
      <c r="BE12" s="131">
        <v>0</v>
      </c>
      <c r="BF12" s="130" t="s">
        <v>291</v>
      </c>
      <c r="BG12" s="130" t="s">
        <v>387</v>
      </c>
      <c r="BH12" s="130" t="s">
        <v>392</v>
      </c>
      <c r="BI12" s="95" t="s">
        <v>99</v>
      </c>
      <c r="BJ12" s="118">
        <v>46186</v>
      </c>
      <c r="BK12" s="94" t="s">
        <v>102</v>
      </c>
      <c r="BL12" s="95" t="s">
        <v>107</v>
      </c>
      <c r="BM12" s="96" t="s">
        <v>180</v>
      </c>
      <c r="BN12" s="94" t="s">
        <v>221</v>
      </c>
      <c r="BO12" s="94"/>
      <c r="BP12" s="94"/>
      <c r="BQ12" s="128" t="s">
        <v>408</v>
      </c>
    </row>
    <row r="13" spans="1:69" s="125" customFormat="1" ht="13" hidden="1" x14ac:dyDescent="0.35">
      <c r="A13" s="130">
        <v>12</v>
      </c>
      <c r="B13" s="130" t="s">
        <v>252</v>
      </c>
      <c r="C13" s="130" t="s">
        <v>253</v>
      </c>
      <c r="D13" s="130" t="s">
        <v>254</v>
      </c>
      <c r="E13" s="130" t="s">
        <v>255</v>
      </c>
      <c r="F13" s="130" t="s">
        <v>255</v>
      </c>
      <c r="G13" s="130" t="s">
        <v>256</v>
      </c>
      <c r="H13" s="130" t="s">
        <v>257</v>
      </c>
      <c r="I13" s="130">
        <v>87938</v>
      </c>
      <c r="J13" s="130" t="s">
        <v>258</v>
      </c>
      <c r="K13" s="130">
        <v>87938</v>
      </c>
      <c r="L13" s="130" t="s">
        <v>259</v>
      </c>
      <c r="M13" s="130" t="s">
        <v>260</v>
      </c>
      <c r="N13" s="130">
        <v>147048</v>
      </c>
      <c r="O13" s="130" t="s">
        <v>285</v>
      </c>
      <c r="P13" s="130">
        <v>385282</v>
      </c>
      <c r="Q13" s="130" t="s">
        <v>269</v>
      </c>
      <c r="R13" s="130" t="s">
        <v>282</v>
      </c>
      <c r="S13" s="130" t="s">
        <v>293</v>
      </c>
      <c r="T13" s="130" t="s">
        <v>293</v>
      </c>
      <c r="U13" s="130" t="s">
        <v>265</v>
      </c>
      <c r="V13" s="130" t="s">
        <v>266</v>
      </c>
      <c r="W13" s="130">
        <v>0</v>
      </c>
      <c r="X13" s="130" t="s">
        <v>289</v>
      </c>
      <c r="Y13" s="130">
        <v>358533155</v>
      </c>
      <c r="Z13" s="130" t="s">
        <v>294</v>
      </c>
      <c r="AA13" s="130" t="s">
        <v>358</v>
      </c>
      <c r="AB13" s="131">
        <v>42000</v>
      </c>
      <c r="AC13" s="130" t="s">
        <v>313</v>
      </c>
      <c r="AD13" s="130">
        <v>24</v>
      </c>
      <c r="AE13" s="130" t="s">
        <v>324</v>
      </c>
      <c r="AF13" s="130" t="s">
        <v>359</v>
      </c>
      <c r="AG13" s="130" t="s">
        <v>360</v>
      </c>
      <c r="AH13" s="130" t="s">
        <v>346</v>
      </c>
      <c r="AI13" s="130" t="s">
        <v>361</v>
      </c>
      <c r="AJ13" s="131">
        <v>2240</v>
      </c>
      <c r="AK13" s="131">
        <v>2240</v>
      </c>
      <c r="AL13" s="130" t="s">
        <v>362</v>
      </c>
      <c r="AM13" s="131">
        <v>2854.5</v>
      </c>
      <c r="AN13" s="131">
        <v>1625.5</v>
      </c>
      <c r="AO13" s="131">
        <v>4480</v>
      </c>
      <c r="AP13" s="131">
        <v>39145.5</v>
      </c>
      <c r="AQ13" s="131">
        <v>9984.5</v>
      </c>
      <c r="AR13" s="131">
        <v>49130</v>
      </c>
      <c r="AS13" s="131">
        <v>28749.74</v>
      </c>
      <c r="AT13" s="131">
        <v>9330.26</v>
      </c>
      <c r="AU13" s="131">
        <v>38080</v>
      </c>
      <c r="AV13" s="130">
        <v>19</v>
      </c>
      <c r="AW13" s="130">
        <v>489</v>
      </c>
      <c r="AX13" s="130" t="s">
        <v>319</v>
      </c>
      <c r="AY13" s="130"/>
      <c r="AZ13" s="130"/>
      <c r="BA13" s="130"/>
      <c r="BB13" s="130" t="s">
        <v>320</v>
      </c>
      <c r="BC13" s="130" t="s">
        <v>321</v>
      </c>
      <c r="BD13" s="130" t="s">
        <v>349</v>
      </c>
      <c r="BE13" s="131">
        <v>42000</v>
      </c>
      <c r="BF13" s="130" t="s">
        <v>293</v>
      </c>
      <c r="BG13" s="130" t="s">
        <v>388</v>
      </c>
      <c r="BH13" s="130" t="s">
        <v>392</v>
      </c>
      <c r="BI13" s="95" t="s">
        <v>99</v>
      </c>
      <c r="BJ13" s="118">
        <v>46186</v>
      </c>
      <c r="BK13" s="94" t="s">
        <v>103</v>
      </c>
      <c r="BL13" s="95" t="s">
        <v>108</v>
      </c>
      <c r="BM13" s="96" t="s">
        <v>180</v>
      </c>
      <c r="BN13" s="94" t="s">
        <v>222</v>
      </c>
      <c r="BO13" s="94"/>
      <c r="BP13" s="94"/>
      <c r="BQ13" s="128" t="s">
        <v>409</v>
      </c>
    </row>
    <row r="14" spans="1:69" s="125" customFormat="1" ht="13" hidden="1" x14ac:dyDescent="0.35">
      <c r="A14" s="130">
        <v>13</v>
      </c>
      <c r="B14" s="130" t="s">
        <v>252</v>
      </c>
      <c r="C14" s="130" t="s">
        <v>253</v>
      </c>
      <c r="D14" s="130" t="s">
        <v>254</v>
      </c>
      <c r="E14" s="130" t="s">
        <v>255</v>
      </c>
      <c r="F14" s="130" t="s">
        <v>255</v>
      </c>
      <c r="G14" s="130" t="s">
        <v>256</v>
      </c>
      <c r="H14" s="130" t="s">
        <v>257</v>
      </c>
      <c r="I14" s="130">
        <v>87938</v>
      </c>
      <c r="J14" s="130" t="s">
        <v>258</v>
      </c>
      <c r="K14" s="130">
        <v>87938</v>
      </c>
      <c r="L14" s="130" t="s">
        <v>259</v>
      </c>
      <c r="M14" s="130" t="s">
        <v>260</v>
      </c>
      <c r="N14" s="130">
        <v>147048</v>
      </c>
      <c r="O14" s="130" t="s">
        <v>285</v>
      </c>
      <c r="P14" s="130">
        <v>385282</v>
      </c>
      <c r="Q14" s="130" t="s">
        <v>269</v>
      </c>
      <c r="R14" s="130" t="s">
        <v>282</v>
      </c>
      <c r="S14" s="130" t="s">
        <v>295</v>
      </c>
      <c r="T14" s="130" t="s">
        <v>295</v>
      </c>
      <c r="U14" s="130" t="s">
        <v>265</v>
      </c>
      <c r="V14" s="130" t="s">
        <v>266</v>
      </c>
      <c r="W14" s="130">
        <v>0</v>
      </c>
      <c r="X14" s="130" t="s">
        <v>289</v>
      </c>
      <c r="Y14" s="130">
        <v>358533156</v>
      </c>
      <c r="Z14" s="130" t="s">
        <v>296</v>
      </c>
      <c r="AA14" s="130" t="s">
        <v>358</v>
      </c>
      <c r="AB14" s="131">
        <v>44000</v>
      </c>
      <c r="AC14" s="130" t="s">
        <v>313</v>
      </c>
      <c r="AD14" s="130">
        <v>24</v>
      </c>
      <c r="AE14" s="130" t="s">
        <v>324</v>
      </c>
      <c r="AF14" s="130" t="s">
        <v>363</v>
      </c>
      <c r="AG14" s="130" t="s">
        <v>364</v>
      </c>
      <c r="AH14" s="130" t="s">
        <v>346</v>
      </c>
      <c r="AI14" s="130" t="s">
        <v>361</v>
      </c>
      <c r="AJ14" s="131">
        <v>2340</v>
      </c>
      <c r="AK14" s="131">
        <v>2340</v>
      </c>
      <c r="AL14" s="130" t="s">
        <v>365</v>
      </c>
      <c r="AM14" s="131">
        <v>5930.45</v>
      </c>
      <c r="AN14" s="131">
        <v>3429.55</v>
      </c>
      <c r="AO14" s="131">
        <v>9360</v>
      </c>
      <c r="AP14" s="131">
        <v>38069.550000000003</v>
      </c>
      <c r="AQ14" s="131">
        <v>8777.4500000000007</v>
      </c>
      <c r="AR14" s="131">
        <v>46847</v>
      </c>
      <c r="AS14" s="131">
        <v>27025.72</v>
      </c>
      <c r="AT14" s="131">
        <v>8074.28</v>
      </c>
      <c r="AU14" s="131">
        <v>35100</v>
      </c>
      <c r="AV14" s="130">
        <v>19</v>
      </c>
      <c r="AW14" s="130">
        <v>433</v>
      </c>
      <c r="AX14" s="130" t="s">
        <v>319</v>
      </c>
      <c r="AY14" s="130"/>
      <c r="AZ14" s="130"/>
      <c r="BA14" s="130"/>
      <c r="BB14" s="130" t="s">
        <v>320</v>
      </c>
      <c r="BC14" s="130" t="s">
        <v>321</v>
      </c>
      <c r="BD14" s="130" t="s">
        <v>357</v>
      </c>
      <c r="BE14" s="131">
        <v>44000</v>
      </c>
      <c r="BF14" s="130" t="s">
        <v>295</v>
      </c>
      <c r="BG14" s="130" t="s">
        <v>389</v>
      </c>
      <c r="BH14" s="130" t="s">
        <v>392</v>
      </c>
      <c r="BI14" s="95" t="s">
        <v>99</v>
      </c>
      <c r="BJ14" s="118">
        <v>46185</v>
      </c>
      <c r="BK14" s="94" t="s">
        <v>103</v>
      </c>
      <c r="BL14" s="95" t="s">
        <v>108</v>
      </c>
      <c r="BM14" s="96" t="s">
        <v>180</v>
      </c>
      <c r="BN14" s="94" t="s">
        <v>222</v>
      </c>
      <c r="BO14" s="94"/>
      <c r="BP14" s="94"/>
      <c r="BQ14" s="128" t="s">
        <v>409</v>
      </c>
    </row>
    <row r="15" spans="1:69" s="125" customFormat="1" ht="13" hidden="1" x14ac:dyDescent="0.35">
      <c r="A15" s="130">
        <v>14</v>
      </c>
      <c r="B15" s="130" t="s">
        <v>252</v>
      </c>
      <c r="C15" s="130" t="s">
        <v>253</v>
      </c>
      <c r="D15" s="130" t="s">
        <v>254</v>
      </c>
      <c r="E15" s="130" t="s">
        <v>255</v>
      </c>
      <c r="F15" s="130" t="s">
        <v>255</v>
      </c>
      <c r="G15" s="130" t="s">
        <v>256</v>
      </c>
      <c r="H15" s="130" t="s">
        <v>257</v>
      </c>
      <c r="I15" s="130">
        <v>87938</v>
      </c>
      <c r="J15" s="130" t="s">
        <v>258</v>
      </c>
      <c r="K15" s="130">
        <v>87938</v>
      </c>
      <c r="L15" s="130" t="s">
        <v>259</v>
      </c>
      <c r="M15" s="130" t="s">
        <v>260</v>
      </c>
      <c r="N15" s="130">
        <v>147048</v>
      </c>
      <c r="O15" s="130" t="s">
        <v>285</v>
      </c>
      <c r="P15" s="130">
        <v>831975</v>
      </c>
      <c r="Q15" s="130" t="s">
        <v>297</v>
      </c>
      <c r="R15" s="130" t="s">
        <v>282</v>
      </c>
      <c r="S15" s="130" t="s">
        <v>298</v>
      </c>
      <c r="T15" s="130" t="s">
        <v>298</v>
      </c>
      <c r="U15" s="130" t="s">
        <v>299</v>
      </c>
      <c r="V15" s="130" t="s">
        <v>266</v>
      </c>
      <c r="W15" s="130">
        <v>0</v>
      </c>
      <c r="X15" s="130" t="s">
        <v>300</v>
      </c>
      <c r="Y15" s="130">
        <v>358643387</v>
      </c>
      <c r="Z15" s="130" t="s">
        <v>301</v>
      </c>
      <c r="AA15" s="130" t="s">
        <v>366</v>
      </c>
      <c r="AB15" s="131">
        <v>36000</v>
      </c>
      <c r="AC15" s="130" t="s">
        <v>313</v>
      </c>
      <c r="AD15" s="130">
        <v>24</v>
      </c>
      <c r="AE15" s="130" t="s">
        <v>367</v>
      </c>
      <c r="AF15" s="130" t="s">
        <v>368</v>
      </c>
      <c r="AG15" s="130" t="s">
        <v>369</v>
      </c>
      <c r="AH15" s="130" t="s">
        <v>346</v>
      </c>
      <c r="AI15" s="130" t="s">
        <v>370</v>
      </c>
      <c r="AJ15" s="131">
        <v>1920</v>
      </c>
      <c r="AK15" s="131">
        <v>1920</v>
      </c>
      <c r="AL15" s="130" t="s">
        <v>371</v>
      </c>
      <c r="AM15" s="131">
        <v>14352.61</v>
      </c>
      <c r="AN15" s="131">
        <v>6767.39</v>
      </c>
      <c r="AO15" s="131">
        <v>21120</v>
      </c>
      <c r="AP15" s="131">
        <v>21647.39</v>
      </c>
      <c r="AQ15" s="131">
        <v>3250.61</v>
      </c>
      <c r="AR15" s="131">
        <v>24898</v>
      </c>
      <c r="AS15" s="131">
        <v>14409.5</v>
      </c>
      <c r="AT15" s="131">
        <v>2870.5</v>
      </c>
      <c r="AU15" s="131">
        <v>17280</v>
      </c>
      <c r="AV15" s="130">
        <v>20</v>
      </c>
      <c r="AW15" s="130">
        <v>251</v>
      </c>
      <c r="AX15" s="130" t="s">
        <v>319</v>
      </c>
      <c r="AY15" s="130"/>
      <c r="AZ15" s="130"/>
      <c r="BA15" s="130"/>
      <c r="BB15" s="130" t="s">
        <v>320</v>
      </c>
      <c r="BC15" s="130" t="s">
        <v>321</v>
      </c>
      <c r="BD15" s="130" t="s">
        <v>351</v>
      </c>
      <c r="BE15" s="131">
        <v>36000</v>
      </c>
      <c r="BF15" s="130" t="s">
        <v>298</v>
      </c>
      <c r="BG15" s="130" t="s">
        <v>390</v>
      </c>
      <c r="BH15" s="130" t="s">
        <v>392</v>
      </c>
      <c r="BI15" s="95" t="s">
        <v>99</v>
      </c>
      <c r="BJ15" s="118">
        <v>46186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94"/>
      <c r="BQ15" s="128" t="s">
        <v>409</v>
      </c>
    </row>
    <row r="16" spans="1:69" s="125" customFormat="1" ht="13" x14ac:dyDescent="0.35">
      <c r="A16" s="130">
        <v>15</v>
      </c>
      <c r="B16" s="130" t="s">
        <v>252</v>
      </c>
      <c r="C16" s="130" t="s">
        <v>253</v>
      </c>
      <c r="D16" s="130" t="s">
        <v>254</v>
      </c>
      <c r="E16" s="130" t="s">
        <v>255</v>
      </c>
      <c r="F16" s="130" t="s">
        <v>255</v>
      </c>
      <c r="G16" s="130" t="s">
        <v>256</v>
      </c>
      <c r="H16" s="130" t="s">
        <v>257</v>
      </c>
      <c r="I16" s="130">
        <v>86195</v>
      </c>
      <c r="J16" s="130" t="s">
        <v>302</v>
      </c>
      <c r="K16" s="130">
        <v>86195</v>
      </c>
      <c r="L16" s="130" t="s">
        <v>303</v>
      </c>
      <c r="M16" s="130" t="s">
        <v>304</v>
      </c>
      <c r="N16" s="130">
        <v>144385</v>
      </c>
      <c r="O16" s="130" t="s">
        <v>305</v>
      </c>
      <c r="P16" s="130">
        <v>726909</v>
      </c>
      <c r="Q16" s="130" t="s">
        <v>306</v>
      </c>
      <c r="R16" s="130" t="s">
        <v>307</v>
      </c>
      <c r="S16" s="130" t="s">
        <v>308</v>
      </c>
      <c r="T16" s="130" t="s">
        <v>308</v>
      </c>
      <c r="U16" s="130" t="s">
        <v>309</v>
      </c>
      <c r="V16" s="130" t="s">
        <v>266</v>
      </c>
      <c r="W16" s="130">
        <v>541</v>
      </c>
      <c r="X16" s="130" t="s">
        <v>310</v>
      </c>
      <c r="Y16" s="130">
        <v>353053173</v>
      </c>
      <c r="Z16" s="130" t="s">
        <v>311</v>
      </c>
      <c r="AA16" s="130" t="s">
        <v>372</v>
      </c>
      <c r="AB16" s="131">
        <v>30000</v>
      </c>
      <c r="AC16" s="130" t="s">
        <v>373</v>
      </c>
      <c r="AD16" s="130">
        <v>18</v>
      </c>
      <c r="AE16" s="130" t="s">
        <v>374</v>
      </c>
      <c r="AF16" s="130" t="s">
        <v>375</v>
      </c>
      <c r="AG16" s="130" t="s">
        <v>376</v>
      </c>
      <c r="AH16" s="130" t="s">
        <v>346</v>
      </c>
      <c r="AI16" s="130" t="s">
        <v>377</v>
      </c>
      <c r="AJ16" s="131">
        <v>2020</v>
      </c>
      <c r="AK16" s="131">
        <v>2020</v>
      </c>
      <c r="AL16" s="130" t="s">
        <v>378</v>
      </c>
      <c r="AM16" s="131">
        <v>21746.33</v>
      </c>
      <c r="AN16" s="131">
        <v>6293.67</v>
      </c>
      <c r="AO16" s="131">
        <v>28040</v>
      </c>
      <c r="AP16" s="131">
        <v>8253.67</v>
      </c>
      <c r="AQ16" s="131">
        <v>437.91</v>
      </c>
      <c r="AR16" s="131">
        <v>8691.58</v>
      </c>
      <c r="AS16" s="131">
        <v>8253.67</v>
      </c>
      <c r="AT16" s="131">
        <v>437.91</v>
      </c>
      <c r="AU16" s="131">
        <v>8691.58</v>
      </c>
      <c r="AV16" s="130">
        <v>32</v>
      </c>
      <c r="AW16" s="130">
        <v>735</v>
      </c>
      <c r="AX16" s="130" t="s">
        <v>319</v>
      </c>
      <c r="AY16" s="130"/>
      <c r="AZ16" s="130"/>
      <c r="BA16" s="130"/>
      <c r="BB16" s="130" t="s">
        <v>320</v>
      </c>
      <c r="BC16" s="130" t="s">
        <v>321</v>
      </c>
      <c r="BD16" s="130" t="s">
        <v>379</v>
      </c>
      <c r="BE16" s="131">
        <v>30000</v>
      </c>
      <c r="BF16" s="130" t="s">
        <v>308</v>
      </c>
      <c r="BG16" s="130" t="s">
        <v>391</v>
      </c>
      <c r="BH16" s="130" t="s">
        <v>392</v>
      </c>
      <c r="BI16" s="95" t="s">
        <v>99</v>
      </c>
      <c r="BJ16" s="118">
        <v>46185</v>
      </c>
      <c r="BK16" s="94" t="s">
        <v>102</v>
      </c>
      <c r="BL16" s="95" t="s">
        <v>107</v>
      </c>
      <c r="BM16" s="96" t="s">
        <v>179</v>
      </c>
      <c r="BN16" s="94" t="s">
        <v>220</v>
      </c>
      <c r="BO16" s="94">
        <v>10100</v>
      </c>
      <c r="BP16" s="94" t="s">
        <v>181</v>
      </c>
      <c r="BQ16" s="38" t="s">
        <v>411</v>
      </c>
    </row>
  </sheetData>
  <sheetProtection autoFilter="0"/>
  <autoFilter ref="A4:BR16" xr:uid="{0739AAAC-89A0-4907-B1C9-C9A11AC67F15}">
    <filterColumn colId="66">
      <customFilters>
        <customFilter operator="notEqual" val=" "/>
      </customFilters>
    </filterColumn>
  </autoFilter>
  <conditionalFormatting sqref="Y5:Y15">
    <cfRule type="duplicateValues" dxfId="2" priority="7"/>
    <cfRule type="duplicateValues" dxfId="1" priority="8"/>
  </conditionalFormatting>
  <conditionalFormatting sqref="Y16">
    <cfRule type="duplicateValues" dxfId="0" priority="1"/>
  </conditionalFormatting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16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16" xr:uid="{360E6609-4AF1-42BB-8C4C-7DF9B8DF6715}">
      <formula1>IF($BI5=MMM,MMM,LC)</formula1>
    </dataValidation>
    <dataValidation type="list" allowBlank="1" showInputMessage="1" showErrorMessage="1" sqref="BN5:BN16" xr:uid="{8EF08D65-DE5B-49F2-8024-0FC8ED9A029B}">
      <formula1>IF(OR($BI5=vv, $BI5=tcs), YNN, NA)</formula1>
    </dataValidation>
    <dataValidation type="list" allowBlank="1" showInputMessage="1" showErrorMessage="1" sqref="BL5:BL1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16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BI5:BI16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2026-07-21T09:19:13Z</dcterms:modified>
</cp:coreProperties>
</file>