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36/"/>
    </mc:Choice>
  </mc:AlternateContent>
  <xr:revisionPtr revIDLastSave="107" documentId="13_ncr:1_{9E2100A7-F0ED-4CB9-9C71-FA59EADABC97}" xr6:coauthVersionLast="47" xr6:coauthVersionMax="47" xr10:uidLastSave="{585F3862-40C4-4DEA-9CFA-C3D85224BA88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<sst xmlns="http://schemas.openxmlformats.org/spreadsheetml/2006/main" count="743" uniqueCount="407">
  <si>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</si>
  <si>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</si>
  <si>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</si>
  <si>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</si>
  <si>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</si>
  <si>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</si>
  <si>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</si>
  <si>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</si>
  <si>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</si>
  <si>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</si>
  <si>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</si>
  <si>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</si>
  <si>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</si>
  <si>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</si>
  <si>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</si>
  <si>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</si>
  <si>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</si>
  <si>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</si>
  <si>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</si>
  <si>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</si>
  <si>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</si>
  <si>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</si>
  <si>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</si>
  <si>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</si>
  <si>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</si>
  <si>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</si>
  <si>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</si>
  <si>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</si>
  <si>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</si>
  <si>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</si>
  <si>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</si>
  <si>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</si>
  <si>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</si>
  <si>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</si>
  <si>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</si>
  <si>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</si>
  <si>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</si>
  <si>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</si>
  <si>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</si>
  <si>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</si>
  <si>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</si>
  <si>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</si>
  <si>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</si>
  <si>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</si>
  <si>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</si>
  <si>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</si>
  <si>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</si>
  <si>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</si>
  <si>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</si>
  <si>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</si>
  <si>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</si>
  <si>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</si>
  <si>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</si>
  <si>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</si>
  <si>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</si>
  <si>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</si>
  <si>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</si>
  <si>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</si>
  <si>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</si>
  <si>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</si>
  <si>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</si>
  <si>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</si>
  <si>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</si>
  <si>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</si>
  <si>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</si>
  <si>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</si>
  <si>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</si>
  <si>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</si>
  <si>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</si>
  <si>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</si>
  <si>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</si>
  <si>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</si>
  <si>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</si>
  <si>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</si>
  <si>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</si>
  <si>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</si>
  <si>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</si>
  <si>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</si>
  <si>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</si>
  <si>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</si>
  <si>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</si>
  <si>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</si>
  <si>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</si>
  <si>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</si>
  <si>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</si>
  <si>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</si>
  <si>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</si>
  <si>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</si>
  <si>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</si>
  <si>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</si>
  <si>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</si>
  <si>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</si>
  <si>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</si>
  <si>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</si>
  <si>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</si>
  <si>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</si>
  <si>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</si>
  <si>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</si>
  <si>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</si>
  <si>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</si>
  <si>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</si>
  <si>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</si>
  <si>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</si>
  <si>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</si>
  <si>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</si>
  <si>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</si>
  <si>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</si>
  <si>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</si>
  <si>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</si>
  <si>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</si>
  <si>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</si>
  <si>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</si>
  <si>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</si>
  <si>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</si>
  <si>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</si>
  <si>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</si>
  <si>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</si>
  <si>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</si>
  <si>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</si>
  <si>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</si>
  <si>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</si>
  <si>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</si>
  <si>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</si>
  <si>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</si>
  <si>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</si>
  <si>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</si>
  <si>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</si>
  <si>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</si>
  <si>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</si>
  <si>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</si>
  <si>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</si>
  <si>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</si>
  <si>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</si>
  <si>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</si>
  <si>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</si>
  <si>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</si>
  <si>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</si>
  <si>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</si>
  <si>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</si>
  <si>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</si>
  <si>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</si>
  <si>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</si>
  <si>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</si>
  <si>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</si>
  <si>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</si>
  <si>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</si>
  <si>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</si>
  <si>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</si>
  <si>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</si>
  <si>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</si>
  <si>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</si>
  <si>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</si>
  <si>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</si>
  <si>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</si>
  <si>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</si>
  <si>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</si>
  <si>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</si>
  <si>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</si>
  <si>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</si>
  <si>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</si>
  <si>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</si>
  <si>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</si>
  <si>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</si>
  <si>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</si>
  <si>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</si>
  <si>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</si>
  <si>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</si>
  <si>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</si>
  <si>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</si>
  <si>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</si>
  <si>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</si>
  <si>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</si>
  <si>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</si>
  <si>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</si>
  <si>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</si>
  <si>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</si>
  <si>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</si>
  <si>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</si>
  <si>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</si>
  <si>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</si>
  <si>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</si>
  <si>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</si>
  <si>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</si>
  <si>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</si>
  <si>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</si>
  <si>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</si>
  <si>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</si>
  <si>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</si>
  <si>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</si>
  <si>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</si>
  <si>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</si>
  <si>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</si>
  <si>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</si>
  <si>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</si>
  <si>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</si>
  <si>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</si>
  <si>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</si>
  <si>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</si>
  <si>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</si>
  <si>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</si>
  <si>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</si>
  <si>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</si>
  <si>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</si>
  <si>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</si>
  <si>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</si>
  <si>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</si>
  <si>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</si>
  <si>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</si>
  <si>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</si>
  <si>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</si>
  <si>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</si>
  <si>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</si>
  <si>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</si>
  <si>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</si>
  <si>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</si>
  <si>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</si>
  <si>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</si>
  <si>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</si>
  <si>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</si>
  <si>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</si>
  <si>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</si>
  <si>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</si>
  <si>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</si>
  <si>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</si>
  <si>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</si>
  <si>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</si>
  <si>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</si>
  <si>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</si>
  <si>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</si>
  <si>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</si>
  <si>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</si>
  <si>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</si>
  <si>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</si>
  <si>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</si>
  <si>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</si>
  <si>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</si>
  <si>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</si>
  <si>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</si>
  <si>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</si>
  <si>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</si>
  <si>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</si>
  <si>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</si>
  <si>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</si>
  <si>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</si>
  <si>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</si>
  <si>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</si>
  <si>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</si>
  <si>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</si>
  <si>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</si>
  <si>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</si>
  <si>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</si>
  <si>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</si>
  <si>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</si>
  <si>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</si>
  <si>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</si>
  <si>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Dungarpur</t>
  </si>
  <si>
    <t>Bhinder</t>
  </si>
  <si>
    <t>RJ2863</t>
  </si>
  <si>
    <t>Chittorgarh</t>
  </si>
  <si>
    <t>Chittaurgarh</t>
  </si>
  <si>
    <t>SF0090583</t>
  </si>
  <si>
    <t>Pooja</t>
  </si>
  <si>
    <t>Chittorgarh  C8</t>
  </si>
  <si>
    <t>Chittorgarh  C8 Hunny1</t>
  </si>
  <si>
    <t>Chetana</t>
  </si>
  <si>
    <t>SSF3762246</t>
  </si>
  <si>
    <t>OBC</t>
  </si>
  <si>
    <t>HINDU</t>
  </si>
  <si>
    <t>Animal Husbandry &amp; Poultry</t>
  </si>
  <si>
    <t>DEU BAI BHIL</t>
  </si>
  <si>
    <t>01-Jun-2024</t>
  </si>
  <si>
    <t>Wed</t>
  </si>
  <si>
    <t>2</t>
  </si>
  <si>
    <t>3.16 Yrs</t>
  </si>
  <si>
    <t>18 Apr 2023</t>
  </si>
  <si>
    <t>&gt; 2 to 4 Years</t>
  </si>
  <si>
    <t>03-Jul-2024</t>
  </si>
  <si>
    <t>20-May-2026</t>
  </si>
  <si>
    <t>Open</t>
  </si>
  <si>
    <t/>
  </si>
  <si>
    <t>Than Singh/SF0075891</t>
  </si>
  <si>
    <t>Sahada</t>
  </si>
  <si>
    <t>SF0097258</t>
  </si>
  <si>
    <t>Pinki Kumari Meena</t>
  </si>
  <si>
    <t>Sahada c1 578257</t>
  </si>
  <si>
    <t>shiv ji</t>
  </si>
  <si>
    <t>SID951374798495</t>
  </si>
  <si>
    <t>Agriculture &amp; Farming</t>
  </si>
  <si>
    <t>JOYTI SEN</t>
  </si>
  <si>
    <t>03-Mar-2024</t>
  </si>
  <si>
    <t>4</t>
  </si>
  <si>
    <t>6.79 Yrs</t>
  </si>
  <si>
    <t>08 Apr 2021</t>
  </si>
  <si>
    <t>&gt; 6 to 10 Years</t>
  </si>
  <si>
    <t>03-Apr-2024</t>
  </si>
  <si>
    <t>16-Mar-2026</t>
  </si>
  <si>
    <t>The borrower made online EMI payments of ₹1400 on 13/01/2026 and ₹2500 on 20/01/2026 (total ₹3900), but the entries have not been recorded in FIMO.</t>
  </si>
  <si>
    <t>Chittorgarh  C10</t>
  </si>
  <si>
    <t>Chittorgarh  C10 Jai Shree Ram1</t>
  </si>
  <si>
    <t>SSF3677739</t>
  </si>
  <si>
    <t>LILA DEVI</t>
  </si>
  <si>
    <t>01-Jan-2024</t>
  </si>
  <si>
    <t>3.22 Yrs</t>
  </si>
  <si>
    <t>28 Mar 2023</t>
  </si>
  <si>
    <t>07-Feb-2024</t>
  </si>
  <si>
    <t>09-Jun-2026</t>
  </si>
  <si>
    <t>30-Sep-2024</t>
  </si>
  <si>
    <t>The borrower deposited an EMI of ₹1,000 online to Praveen Rawal on 21-11-2025. However, Praveen Rawal did not record the entry in the Timo system at that time. The EMI entry was later recorded in fimo in January 2026</t>
  </si>
  <si>
    <t>Hati Pura</t>
  </si>
  <si>
    <t>Hati Pura  c1 594437</t>
  </si>
  <si>
    <t>1066906</t>
  </si>
  <si>
    <t>SID951374908700</t>
  </si>
  <si>
    <t>NARAYANI DEVI</t>
  </si>
  <si>
    <t>Tue</t>
  </si>
  <si>
    <t>7.13 Yrs</t>
  </si>
  <si>
    <t>01 May 2019</t>
  </si>
  <si>
    <t>02-Apr-2024</t>
  </si>
  <si>
    <t>The borrower paid an EMI of ₹5,800 on 10‑01‑2026 for Praveen Rawal, but Praveen did not make the entry in FIMO. Later, on 16‑03‑2026, he collected ₹3,900 from the borrower and entered ₹5,800 in FIMO on the same date. The ₹3,900 amount was not entered in FIMO.</t>
  </si>
  <si>
    <t>Chittorgarh  C5</t>
  </si>
  <si>
    <t>HSINA JI  C5 G2</t>
  </si>
  <si>
    <t>SSF4218608</t>
  </si>
  <si>
    <t>EBC</t>
  </si>
  <si>
    <t>CHANCHAL KANWAR</t>
  </si>
  <si>
    <t>29-Jun-2024</t>
  </si>
  <si>
    <t>2.89 Yrs</t>
  </si>
  <si>
    <t>27 Jul 2023</t>
  </si>
  <si>
    <t>07-Aug-2024</t>
  </si>
  <si>
    <t>08-Jun-2026</t>
  </si>
  <si>
    <t>No fruad observed</t>
  </si>
  <si>
    <t>Chittorgarh  C10 Mera Babu1</t>
  </si>
  <si>
    <t>SSF3591385</t>
  </si>
  <si>
    <t>SAPANA DEVI BHAMBI</t>
  </si>
  <si>
    <t>3.23 Yrs</t>
  </si>
  <si>
    <t>24 Mar 2023</t>
  </si>
  <si>
    <t>28-Apr-2026</t>
  </si>
  <si>
    <t>Chittorgarh  C5 Maahi1</t>
  </si>
  <si>
    <t>SSF3547438</t>
  </si>
  <si>
    <t>MUSLIM</t>
  </si>
  <si>
    <t>SHABNAM BANU</t>
  </si>
  <si>
    <t>01-Jul-2024</t>
  </si>
  <si>
    <t>3.21 Yrs</t>
  </si>
  <si>
    <t>01 Apr 2023</t>
  </si>
  <si>
    <t>15-Feb-2026</t>
  </si>
  <si>
    <t>Borrower not found at given address.</t>
  </si>
  <si>
    <t>Bhadsaura</t>
  </si>
  <si>
    <t>Bhadsaura 617256</t>
  </si>
  <si>
    <t>1130192</t>
  </si>
  <si>
    <t>SID951375317429</t>
  </si>
  <si>
    <t>SC</t>
  </si>
  <si>
    <t>KAMLA BAI</t>
  </si>
  <si>
    <t>26-Jan-2024</t>
  </si>
  <si>
    <t>6.70 Yrs</t>
  </si>
  <si>
    <t>05 Oct 2019</t>
  </si>
  <si>
    <t>05-Mar-2024</t>
  </si>
  <si>
    <t>31-Dec-2025</t>
  </si>
  <si>
    <t>The borrower made an online EMI payment of ₹3900 on 04/12/2025, but the entry has not been recorded in FIMO.</t>
  </si>
  <si>
    <t>Bhadesar</t>
  </si>
  <si>
    <t>Bhadesar 575436</t>
  </si>
  <si>
    <t>navaz</t>
  </si>
  <si>
    <t>SID951374757197</t>
  </si>
  <si>
    <t>GENERAL</t>
  </si>
  <si>
    <t xml:space="preserve">SUSHILA BAI </t>
  </si>
  <si>
    <t>29-Jan-2024</t>
  </si>
  <si>
    <t>Mon</t>
  </si>
  <si>
    <t>7.08 Yrs</t>
  </si>
  <si>
    <t>25 Aug 2021</t>
  </si>
  <si>
    <t>04-Mar-2024</t>
  </si>
  <si>
    <t>07-Mar-2026</t>
  </si>
  <si>
    <t>31-Dec-2024</t>
  </si>
  <si>
    <t>The borrower made an online EMI payment of ₹3800 on 11/01/2026, but the entry has not been recorded in FIMO.</t>
  </si>
  <si>
    <t xml:space="preserve">Chittorgarh </t>
  </si>
  <si>
    <t>Chittorgarh  C9</t>
  </si>
  <si>
    <t>Chittorgarh  C9 Panchvti1</t>
  </si>
  <si>
    <t>SSF3764076</t>
  </si>
  <si>
    <t>Bags Business</t>
  </si>
  <si>
    <t>SARITA SONI</t>
  </si>
  <si>
    <t>08</t>
  </si>
  <si>
    <t>17 Apr 2023</t>
  </si>
  <si>
    <t>08-Jul-2024</t>
  </si>
  <si>
    <t>08-May-2026</t>
  </si>
  <si>
    <t>Financial issue.</t>
  </si>
  <si>
    <t>Sahada c3 607128</t>
  </si>
  <si>
    <t>parwati</t>
  </si>
  <si>
    <t>SID951374964816</t>
  </si>
  <si>
    <t>GHIISI BAI REGAR</t>
  </si>
  <si>
    <t>22-May-2023</t>
  </si>
  <si>
    <t>3</t>
  </si>
  <si>
    <t>17 May 2019</t>
  </si>
  <si>
    <t>07-Jul-2023</t>
  </si>
  <si>
    <t>11-Jun-2025</t>
  </si>
  <si>
    <t>The borrower paid an EMI of ₹5,800 on 10‑01‑2026 for Praveen Rawal, but Praveen did not make the entry in FIMO. Later, on 16‑03‑2024, he collected ₹3,900 from the borrower and entered ₹5,800 in FIMO on the same date. The ₹3,900 amount was not entered in FIMO.</t>
  </si>
  <si>
    <t>FN26-27-00536</t>
  </si>
  <si>
    <t>Praveen Rawal</t>
  </si>
  <si>
    <t>SF0072469</t>
  </si>
  <si>
    <t>Customer Retention Associate</t>
  </si>
  <si>
    <t>FIR Not Filled</t>
  </si>
  <si>
    <t>FRM</t>
  </si>
  <si>
    <t>This borrower paid her EMI amount of Rs.2800/- o date 11-11-2025 but CRA praveen deposited this EMI on date 13-02-2026.</t>
  </si>
  <si>
    <t>Mahesh Chand/SF0091585</t>
  </si>
  <si>
    <t>Rajesh Kumar Yogi/SF0081901</t>
  </si>
  <si>
    <t>Suresh Kumar Yadav/SF0080719</t>
  </si>
  <si>
    <t>Vipin Yadav/SF0071928</t>
  </si>
  <si>
    <t>Suspended-Not Working</t>
  </si>
  <si>
    <t>Completed-Report Submitted</t>
  </si>
  <si>
    <t>Than Singh</t>
  </si>
  <si>
    <t>SF0075891</t>
  </si>
  <si>
    <t>Dear Team,
As per the findings the verification conducted in June 2026, it was observed that a fraud amounting to Rs.16,500/- has taken place. Specifically, the, BM  Praveen Rawal-SF0072469 collected amounts from borrowers but failed to perform the following actions:
Now the collected amount was recovered and posted in FIMO.
The collected amount was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</si>
</sst>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 applyProtection="1">
      <alignment horizontal="center" vertical="center" readingOrder="1"/>
      <protection locked="0"/>
    </xf>
    <xf numFmtId="172" fontId="38" fillId="0" borderId="1" xfId="0" applyNumberFormat="1" applyFont="1" applyBorder="1" applyAlignment="1" applyProtection="1">
      <alignment horizontal="center" vertical="center" readingOrder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left" vertical="center"/>
      <protection locked="0"/>
    </xf>
    <xf numFmtId="0" fontId="39" fillId="0" borderId="1" xfId="26" applyFont="1" applyBorder="1" applyAlignment="1" applyProtection="1">
      <alignment horizontal="left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RJ2863</v>
      </c>
      <c r="D5" s="64" t="str">
        <f>IF('Physical Cash at Safe'!D28="Yes", 'Physical Cash at Safe'!A4, 'Borrower Wise Details'!C5)</f>
        <v>Chittorgarh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46164</v>
      </c>
      <c r="H5" s="62" t="s">
        <v>396</v>
      </c>
      <c r="I5" s="61">
        <v>46168</v>
      </c>
      <c r="J5" s="79" t="str">
        <f>IF('Physical Cash at Safe'!D28="Yes",'Physical Cash at Safe'!E28,IF('Borrower Wise Details'!D5&lt;&gt;"",'Borrower Wise Details'!D5,""))</f>
        <v>FN26-27-00536</v>
      </c>
      <c r="K5" s="89">
        <v>2</v>
      </c>
      <c r="L5" s="90">
        <v>8600</v>
      </c>
      <c r="M5" s="90">
        <v>0</v>
      </c>
      <c r="N5" s="90" t="s">
        <v>398</v>
      </c>
      <c r="O5" s="90" t="s">
        <v>399</v>
      </c>
      <c r="P5" s="90" t="s">
        <v>400</v>
      </c>
      <c r="Q5" s="90" t="s">
        <v>401</v>
      </c>
      <c r="R5" s="80" t="str">
        <f>IF('Physical Cash at Safe'!$D$28="Yes", 'Physical Cash at Safe'!$A$28, IF('Borrower Wise Details'!F5&lt;&gt;"", 'Borrower Wise Details'!F5, ""))</f>
        <v>Praveen Rawal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SF0072469</v>
      </c>
      <c r="U5" s="83" t="s">
        <v>402</v>
      </c>
      <c r="V5" s="61">
        <v>46104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403</v>
      </c>
      <c r="Z5" s="61">
        <v>46184</v>
      </c>
      <c r="AA5" s="61">
        <v>46186</v>
      </c>
      <c r="AB5" s="61" t="s">
        <v>223</v>
      </c>
      <c r="AC5" s="61" t="s">
        <v>223</v>
      </c>
      <c r="AD5" s="61" t="s">
        <v>223</v>
      </c>
      <c r="AE5" s="61" t="s">
        <v>404</v>
      </c>
      <c r="AF5" s="61" t="s">
        <v>405</v>
      </c>
      <c r="AG5" s="141">
        <v>11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19300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2800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16500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6</v>
      </c>
      <c r="AN5" s="61">
        <v>46202</v>
      </c>
      <c r="AO5" s="75" t="s">
        <v>406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RJ2863</v>
      </c>
      <c r="C5" s="50" t="str">
        <f>IF('Fraud Investigation Report'!D5="", "", 'Fraud Investigation Report'!D5)</f>
        <v>Chittorgarh</v>
      </c>
      <c r="D5" s="73" t="str">
        <f>IF(OR('Fraud Investigation Report'!R5="", 'Fraud Investigation Report'!R5=0), "", 'Fraud Investigation Report'!R5)</f>
        <v>Praveen Rawal</v>
      </c>
      <c r="E5" s="73" t="str">
        <f>IF(OR('Fraud Investigation Report'!T5="", 'Fraud Investigation Report'!T5=0), "", 'Fraud Investigation Report'!T5)</f>
        <v>SF0072469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FN26-27-00536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19300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19300</v>
      </c>
      <c r="O5" s="104">
        <f>IFERROR('Fraud Investigation Report'!AJ5+'Fraud Investigation Report'!AK5,"")</f>
        <v>2800</v>
      </c>
      <c r="P5" s="103">
        <f>IF(AND(N5="", O5=""), "", IF(O5="", N5, N5 - IF(ISNUMBER(O5), O5, 0)))</f>
        <v>16500</v>
      </c>
      <c r="Q5" s="49"/>
      <c r="R5" s="94" t="s">
        <v>395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6" t="s">
        <v>2</v>
      </c>
      <c r="B1" s="157"/>
      <c r="C1" s="157"/>
      <c r="D1" s="157"/>
      <c r="E1" s="158"/>
    </row>
    <row r="2" spans="1:5" ht="18.5" x14ac:dyDescent="0.45">
      <c r="A2" s="14"/>
      <c r="B2" s="159" t="s">
        <v>224</v>
      </c>
      <c r="C2" s="159"/>
      <c r="D2" s="15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0" t="s">
        <v>65</v>
      </c>
      <c r="B7" s="161"/>
      <c r="C7" s="161"/>
      <c r="D7" s="161"/>
      <c r="E7" s="161"/>
    </row>
    <row r="8" spans="1:5" ht="15" customHeight="1" x14ac:dyDescent="0.35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5" x14ac:dyDescent="0.35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8" t="s">
        <v>91</v>
      </c>
      <c r="B20" s="169"/>
      <c r="C20" s="32">
        <v>0</v>
      </c>
      <c r="D20" s="33" t="s">
        <v>85</v>
      </c>
      <c r="E20" s="34"/>
    </row>
    <row r="21" spans="1:5" ht="30" customHeight="1" x14ac:dyDescent="0.35">
      <c r="A21" s="170" t="s">
        <v>82</v>
      </c>
      <c r="B21" s="171"/>
      <c r="C21" s="34"/>
      <c r="D21" s="33" t="s">
        <v>83</v>
      </c>
      <c r="E21" s="34"/>
    </row>
    <row r="22" spans="1:5" ht="30" customHeight="1" x14ac:dyDescent="0.35">
      <c r="A22" s="170" t="s">
        <v>72</v>
      </c>
      <c r="B22" s="171"/>
      <c r="C22" s="34"/>
      <c r="D22" s="35" t="s">
        <v>73</v>
      </c>
      <c r="E22" s="34"/>
    </row>
    <row r="23" spans="1:5" ht="30" customHeight="1" x14ac:dyDescent="0.35">
      <c r="A23" s="170" t="s">
        <v>74</v>
      </c>
      <c r="B23" s="17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5"/>
      <c r="C24" s="155"/>
      <c r="D24" s="155"/>
      <c r="E24" s="155"/>
    </row>
    <row r="25" spans="1:5" ht="57.75" customHeight="1" x14ac:dyDescent="0.35">
      <c r="A25" s="36" t="s">
        <v>75</v>
      </c>
      <c r="B25" s="178"/>
      <c r="C25" s="178"/>
      <c r="D25" s="178"/>
      <c r="E25" s="178"/>
    </row>
    <row r="26" spans="1:5" ht="20.149999999999999" customHeight="1" x14ac:dyDescent="0.35">
      <c r="A26" s="183" t="s">
        <v>170</v>
      </c>
      <c r="B26" s="183"/>
      <c r="C26" s="183"/>
      <c r="D26" s="183"/>
      <c r="E26" s="18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1" t="s">
        <v>196</v>
      </c>
      <c r="E29" s="182"/>
    </row>
    <row r="30" spans="1:5" ht="40" customHeight="1" x14ac:dyDescent="0.35">
      <c r="A30" s="85"/>
      <c r="B30" s="85"/>
      <c r="C30" s="86" t="str">
        <f>IF(AND(A30="",B30=""),"",A30-B30)</f>
        <v/>
      </c>
      <c r="D30" s="184"/>
      <c r="E30" s="185"/>
    </row>
    <row r="31" spans="1:5" ht="15" customHeight="1" x14ac:dyDescent="0.35">
      <c r="A31" s="186"/>
      <c r="B31" s="187"/>
      <c r="C31" s="187"/>
      <c r="D31" s="187"/>
      <c r="E31" s="188"/>
    </row>
    <row r="32" spans="1:5" ht="24.75" customHeight="1" x14ac:dyDescent="0.35">
      <c r="A32" s="37" t="s">
        <v>197</v>
      </c>
      <c r="B32" s="38"/>
      <c r="C32" s="37" t="s">
        <v>76</v>
      </c>
      <c r="D32" s="179"/>
      <c r="E32" s="180"/>
    </row>
    <row r="33" spans="1:5" ht="18" customHeight="1" x14ac:dyDescent="0.35">
      <c r="A33" s="37" t="s">
        <v>77</v>
      </c>
      <c r="B33" s="126"/>
      <c r="C33" s="39" t="s">
        <v>78</v>
      </c>
      <c r="D33" s="172"/>
      <c r="E33" s="173"/>
    </row>
    <row r="34" spans="1:5" ht="26" x14ac:dyDescent="0.35">
      <c r="A34" s="39" t="s">
        <v>198</v>
      </c>
      <c r="B34" s="126"/>
      <c r="C34" s="39" t="s">
        <v>199</v>
      </c>
      <c r="D34" s="174"/>
      <c r="E34" s="175"/>
    </row>
    <row r="35" spans="1:5" ht="26" x14ac:dyDescent="0.35">
      <c r="A35" s="39" t="s">
        <v>200</v>
      </c>
      <c r="B35" s="126"/>
      <c r="C35" s="39" t="s">
        <v>202</v>
      </c>
      <c r="D35" s="174"/>
      <c r="E35" s="175"/>
    </row>
    <row r="36" spans="1:5" ht="25.5" customHeight="1" x14ac:dyDescent="0.35">
      <c r="A36" s="39" t="s">
        <v>201</v>
      </c>
      <c r="B36" s="127"/>
      <c r="C36" s="39" t="s">
        <v>203</v>
      </c>
      <c r="D36" s="176"/>
      <c r="E36" s="17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M4" zoomScaleNormal="100" workbookViewId="0">
      <selection activeCell="R10" sqref="R10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RJ2863</v>
      </c>
      <c r="C5" s="60" t="str">
        <f>IF('Loan Outstanding Report'!$H$5="", "", 'Loan Outstanding Report'!$H$5)</f>
        <v>Chittorgarh</v>
      </c>
      <c r="D5" s="128" t="s">
        <v>391</v>
      </c>
      <c r="E5" s="66">
        <v>46184</v>
      </c>
      <c r="F5" s="92" t="s">
        <v>392</v>
      </c>
      <c r="G5" s="49" t="s">
        <v>393</v>
      </c>
      <c r="H5" s="49" t="s">
        <v>394</v>
      </c>
      <c r="I5" s="49" t="s">
        <v>284</v>
      </c>
      <c r="J5" s="49" t="s">
        <v>286</v>
      </c>
      <c r="K5" s="49" t="s">
        <v>288</v>
      </c>
      <c r="L5" s="11">
        <v>354196075</v>
      </c>
      <c r="M5" s="67" t="s">
        <v>289</v>
      </c>
      <c r="N5" s="49">
        <v>73000</v>
      </c>
      <c r="O5" s="49">
        <v>3900</v>
      </c>
      <c r="P5" s="67" t="s">
        <v>127</v>
      </c>
      <c r="Q5" s="88">
        <v>46035</v>
      </c>
      <c r="R5" s="49">
        <v>3900</v>
      </c>
      <c r="S5" s="49">
        <v>0</v>
      </c>
      <c r="T5" s="49">
        <v>0</v>
      </c>
      <c r="U5" s="68">
        <f t="shared" ref="U5:U69" si="0">IF(AND(ISBLANK(R5),ISBLANK(S5),ISBLANK(T5)),"",R5-(S5+T5))</f>
        <v>3900</v>
      </c>
      <c r="V5" s="42" t="s">
        <v>183</v>
      </c>
      <c r="W5" s="69" t="s">
        <v>296</v>
      </c>
    </row>
    <row r="6" spans="1:23" ht="30" customHeight="1" x14ac:dyDescent="0.3">
      <c r="A6" s="65">
        <v>2</v>
      </c>
      <c r="B6" s="60" t="str">
        <f>IF(J6&lt;&gt;"", $B$5, "")</f>
        <v>RJ2863</v>
      </c>
      <c r="C6" s="50" t="str">
        <f>IF(J6&lt;&gt;"", $C$5, "")</f>
        <v>Chittorgarh</v>
      </c>
      <c r="D6" s="50" t="str">
        <f>IF(J6&lt;&gt;"", $D$5, "")</f>
        <v>FN26-27-00536</v>
      </c>
      <c r="E6" s="66">
        <v>46184</v>
      </c>
      <c r="F6" s="50" t="str">
        <f>IF(J6&lt;&gt;"", $F$5, "")</f>
        <v>Praveen Rawal</v>
      </c>
      <c r="G6" s="50" t="str">
        <f>IF(J6&lt;&gt;"", $G$5, "")</f>
        <v>SF0072469</v>
      </c>
      <c r="H6" s="50" t="str">
        <f>IF(J6&lt;&gt;"", $H$5, "")</f>
        <v>Customer Retention Associate</v>
      </c>
      <c r="I6" s="49" t="s">
        <v>297</v>
      </c>
      <c r="J6" s="49" t="s">
        <v>299</v>
      </c>
      <c r="K6" s="49" t="s">
        <v>300</v>
      </c>
      <c r="L6" s="11">
        <v>354196099</v>
      </c>
      <c r="M6" s="67" t="s">
        <v>301</v>
      </c>
      <c r="N6" s="49">
        <v>52000</v>
      </c>
      <c r="O6" s="49">
        <v>2780</v>
      </c>
      <c r="P6" s="67" t="s">
        <v>127</v>
      </c>
      <c r="Q6" s="67">
        <v>45982</v>
      </c>
      <c r="R6" s="49">
        <v>1000</v>
      </c>
      <c r="S6" s="49">
        <v>0</v>
      </c>
      <c r="T6" s="49">
        <v>0</v>
      </c>
      <c r="U6" s="68">
        <f t="shared" si="0"/>
        <v>1000</v>
      </c>
      <c r="V6" s="42" t="s">
        <v>183</v>
      </c>
      <c r="W6" s="69" t="s">
        <v>307</v>
      </c>
    </row>
    <row r="7" spans="1:23" ht="30" customHeight="1" x14ac:dyDescent="0.3">
      <c r="A7" s="65">
        <v>3</v>
      </c>
      <c r="B7" s="60" t="str">
        <f t="shared" ref="B7:B70" si="1">IF(J7&lt;&gt;"", $B$5, "")</f>
        <v>RJ2863</v>
      </c>
      <c r="C7" s="50" t="str">
        <f t="shared" ref="C7:C70" si="2">IF(J7&lt;&gt;"", $C$5, "")</f>
        <v>Chittorgarh</v>
      </c>
      <c r="D7" s="50" t="str">
        <f t="shared" ref="D7:D70" si="3">IF(J7&lt;&gt;"", $D$5, "")</f>
        <v>FN26-27-00536</v>
      </c>
      <c r="E7" s="66">
        <v>46185</v>
      </c>
      <c r="F7" s="50" t="str">
        <f t="shared" ref="F7:F70" si="4">IF(J7&lt;&gt;"", $F$5, "")</f>
        <v>Praveen Rawal</v>
      </c>
      <c r="G7" s="50" t="str">
        <f t="shared" ref="G7:G70" si="5">IF(J7&lt;&gt;"", $G$5, "")</f>
        <v>SF0072469</v>
      </c>
      <c r="H7" s="50" t="str">
        <f t="shared" ref="H7:H70" si="6">IF(J7&lt;&gt;"", $H$5, "")</f>
        <v>Customer Retention Associate</v>
      </c>
      <c r="I7" s="49" t="s">
        <v>309</v>
      </c>
      <c r="J7" s="49" t="s">
        <v>311</v>
      </c>
      <c r="K7" s="49" t="s">
        <v>312</v>
      </c>
      <c r="L7" s="11">
        <v>355379341</v>
      </c>
      <c r="M7" s="67" t="s">
        <v>289</v>
      </c>
      <c r="N7" s="49">
        <v>73000</v>
      </c>
      <c r="O7" s="49">
        <v>3900</v>
      </c>
      <c r="P7" s="67" t="s">
        <v>127</v>
      </c>
      <c r="Q7" s="67">
        <v>45367</v>
      </c>
      <c r="R7" s="49">
        <v>3900</v>
      </c>
      <c r="S7" s="49">
        <v>0</v>
      </c>
      <c r="T7" s="49">
        <v>0</v>
      </c>
      <c r="U7" s="68">
        <f t="shared" si="0"/>
        <v>3900</v>
      </c>
      <c r="V7" s="42" t="s">
        <v>183</v>
      </c>
      <c r="W7" s="69" t="s">
        <v>390</v>
      </c>
    </row>
    <row r="8" spans="1:23" ht="30" customHeight="1" x14ac:dyDescent="0.3">
      <c r="A8" s="65">
        <v>4</v>
      </c>
      <c r="B8" s="60" t="str">
        <f t="shared" si="1"/>
        <v>RJ2863</v>
      </c>
      <c r="C8" s="50" t="str">
        <f t="shared" si="2"/>
        <v>Chittorgarh</v>
      </c>
      <c r="D8" s="50" t="str">
        <f t="shared" si="3"/>
        <v>FN26-27-00536</v>
      </c>
      <c r="E8" s="66">
        <v>46185</v>
      </c>
      <c r="F8" s="50" t="str">
        <f t="shared" si="4"/>
        <v>Praveen Rawal</v>
      </c>
      <c r="G8" s="50" t="str">
        <f t="shared" si="5"/>
        <v>SF0072469</v>
      </c>
      <c r="H8" s="50" t="str">
        <f t="shared" si="6"/>
        <v>Customer Retention Associate</v>
      </c>
      <c r="I8" s="49" t="s">
        <v>345</v>
      </c>
      <c r="J8" s="49" t="s">
        <v>347</v>
      </c>
      <c r="K8" s="49" t="s">
        <v>349</v>
      </c>
      <c r="L8" s="11">
        <v>354701235</v>
      </c>
      <c r="M8" s="67" t="s">
        <v>350</v>
      </c>
      <c r="N8" s="49">
        <v>73000</v>
      </c>
      <c r="O8" s="49">
        <v>3900</v>
      </c>
      <c r="P8" s="67" t="s">
        <v>127</v>
      </c>
      <c r="Q8" s="67">
        <v>45995</v>
      </c>
      <c r="R8" s="49">
        <v>3900</v>
      </c>
      <c r="S8" s="49">
        <v>0</v>
      </c>
      <c r="T8" s="49">
        <v>0</v>
      </c>
      <c r="U8" s="68">
        <f t="shared" si="0"/>
        <v>3900</v>
      </c>
      <c r="V8" s="42" t="s">
        <v>183</v>
      </c>
      <c r="W8" s="69" t="s">
        <v>355</v>
      </c>
    </row>
    <row r="9" spans="1:23" ht="30" customHeight="1" x14ac:dyDescent="0.3">
      <c r="A9" s="65">
        <v>5</v>
      </c>
      <c r="B9" s="60" t="str">
        <f t="shared" si="1"/>
        <v>RJ2863</v>
      </c>
      <c r="C9" s="50" t="str">
        <f t="shared" si="2"/>
        <v>Chittorgarh</v>
      </c>
      <c r="D9" s="50" t="str">
        <f t="shared" si="3"/>
        <v>FN26-27-00536</v>
      </c>
      <c r="E9" s="66">
        <v>46186</v>
      </c>
      <c r="F9" s="50" t="str">
        <f t="shared" si="4"/>
        <v>Praveen Rawal</v>
      </c>
      <c r="G9" s="50" t="str">
        <f t="shared" si="5"/>
        <v>SF0072469</v>
      </c>
      <c r="H9" s="50" t="str">
        <f t="shared" si="6"/>
        <v>Customer Retention Associate</v>
      </c>
      <c r="I9" s="49" t="s">
        <v>357</v>
      </c>
      <c r="J9" s="49" t="s">
        <v>359</v>
      </c>
      <c r="K9" s="49" t="s">
        <v>361</v>
      </c>
      <c r="L9" s="11">
        <v>354196054</v>
      </c>
      <c r="M9" s="67" t="s">
        <v>362</v>
      </c>
      <c r="N9" s="49">
        <v>73000</v>
      </c>
      <c r="O9" s="49">
        <v>3900</v>
      </c>
      <c r="P9" s="67" t="s">
        <v>127</v>
      </c>
      <c r="Q9" s="67">
        <v>46033</v>
      </c>
      <c r="R9" s="49">
        <v>3800</v>
      </c>
      <c r="S9" s="49">
        <v>0</v>
      </c>
      <c r="T9" s="49">
        <v>0</v>
      </c>
      <c r="U9" s="68">
        <f t="shared" si="0"/>
        <v>3800</v>
      </c>
      <c r="V9" s="42" t="s">
        <v>183</v>
      </c>
      <c r="W9" s="69" t="s">
        <v>369</v>
      </c>
    </row>
    <row r="10" spans="1:23" ht="30" customHeight="1" x14ac:dyDescent="0.3">
      <c r="A10" s="65">
        <v>6</v>
      </c>
      <c r="B10" s="60" t="str">
        <f t="shared" si="1"/>
        <v>RJ2863</v>
      </c>
      <c r="C10" s="50" t="str">
        <f t="shared" si="2"/>
        <v>Chittorgarh</v>
      </c>
      <c r="D10" s="50" t="str">
        <f t="shared" si="3"/>
        <v>FN26-27-00536</v>
      </c>
      <c r="E10" s="66">
        <v>46184</v>
      </c>
      <c r="F10" s="50" t="str">
        <f t="shared" si="4"/>
        <v>Praveen Rawal</v>
      </c>
      <c r="G10" s="50" t="str">
        <f t="shared" si="5"/>
        <v>SF0072469</v>
      </c>
      <c r="H10" s="50" t="str">
        <f t="shared" si="6"/>
        <v>Customer Retention Associate</v>
      </c>
      <c r="I10" s="49" t="s">
        <v>262</v>
      </c>
      <c r="J10" s="49" t="s">
        <v>265</v>
      </c>
      <c r="K10" s="49" t="s">
        <v>269</v>
      </c>
      <c r="L10" s="11">
        <v>357286254</v>
      </c>
      <c r="M10" s="67" t="s">
        <v>270</v>
      </c>
      <c r="N10" s="49">
        <v>52000</v>
      </c>
      <c r="O10" s="49">
        <v>2780</v>
      </c>
      <c r="P10" s="67" t="s">
        <v>127</v>
      </c>
      <c r="Q10" s="67">
        <v>45972</v>
      </c>
      <c r="R10" s="49">
        <v>2800</v>
      </c>
      <c r="S10" s="49">
        <v>2800</v>
      </c>
      <c r="T10" s="49">
        <v>0</v>
      </c>
      <c r="U10" s="68">
        <f t="shared" si="0"/>
        <v>0</v>
      </c>
      <c r="V10" s="42" t="s">
        <v>184</v>
      </c>
      <c r="W10" s="69" t="s">
        <v>397</v>
      </c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7">
        <v>1</v>
      </c>
      <c r="B5" s="147" t="s">
        <v>253</v>
      </c>
      <c r="C5" s="147" t="s">
        <v>254</v>
      </c>
      <c r="D5" s="147" t="s">
        <v>255</v>
      </c>
      <c r="E5" s="147" t="s">
        <v>256</v>
      </c>
      <c r="F5" s="147" t="s">
        <v>256</v>
      </c>
      <c r="G5" s="147" t="s">
        <v>257</v>
      </c>
      <c r="H5" s="147" t="s">
        <v>258</v>
      </c>
      <c r="I5" s="147">
        <v>156443</v>
      </c>
      <c r="J5" s="147" t="s">
        <v>259</v>
      </c>
      <c r="K5" s="147">
        <v>156443</v>
      </c>
      <c r="L5" s="147" t="s">
        <v>260</v>
      </c>
      <c r="M5" s="147" t="s">
        <v>261</v>
      </c>
      <c r="N5" s="147">
        <v>378008</v>
      </c>
      <c r="O5" s="147" t="s">
        <v>262</v>
      </c>
      <c r="P5" s="147">
        <v>553247</v>
      </c>
      <c r="Q5" s="147" t="s">
        <v>263</v>
      </c>
      <c r="R5" s="147" t="s">
        <v>264</v>
      </c>
      <c r="S5" s="147" t="s">
        <v>265</v>
      </c>
      <c r="T5" s="147" t="s">
        <v>265</v>
      </c>
      <c r="U5" s="147" t="s">
        <v>266</v>
      </c>
      <c r="V5" s="147" t="s">
        <v>267</v>
      </c>
      <c r="W5" s="147">
        <v>0</v>
      </c>
      <c r="X5" s="147" t="s">
        <v>268</v>
      </c>
      <c r="Y5" s="147">
        <v>357286254</v>
      </c>
      <c r="Z5" s="147" t="s">
        <v>269</v>
      </c>
      <c r="AA5" s="147" t="s">
        <v>270</v>
      </c>
      <c r="AB5" s="148">
        <v>52000</v>
      </c>
      <c r="AC5" s="147" t="s">
        <v>271</v>
      </c>
      <c r="AD5" s="147">
        <v>24</v>
      </c>
      <c r="AE5" s="147" t="s">
        <v>272</v>
      </c>
      <c r="AF5" s="147" t="s">
        <v>273</v>
      </c>
      <c r="AG5" s="147" t="s">
        <v>274</v>
      </c>
      <c r="AH5" s="147" t="s">
        <v>275</v>
      </c>
      <c r="AI5" s="147" t="s">
        <v>276</v>
      </c>
      <c r="AJ5" s="148">
        <v>2780</v>
      </c>
      <c r="AK5" s="148">
        <v>2780</v>
      </c>
      <c r="AL5" s="147" t="s">
        <v>277</v>
      </c>
      <c r="AM5" s="148">
        <v>38851.69</v>
      </c>
      <c r="AN5" s="148">
        <v>14088.31</v>
      </c>
      <c r="AO5" s="148">
        <v>52940</v>
      </c>
      <c r="AP5" s="148">
        <v>13148.31</v>
      </c>
      <c r="AQ5" s="148">
        <v>673.69</v>
      </c>
      <c r="AR5" s="148">
        <v>13822</v>
      </c>
      <c r="AS5" s="148">
        <v>13148.31</v>
      </c>
      <c r="AT5" s="148">
        <v>673.69</v>
      </c>
      <c r="AU5" s="148">
        <v>13822</v>
      </c>
      <c r="AV5" s="147">
        <v>24</v>
      </c>
      <c r="AW5" s="144"/>
      <c r="AX5" s="144"/>
      <c r="AY5" s="145"/>
      <c r="AZ5" s="144"/>
      <c r="BA5" s="144"/>
      <c r="BB5" s="147" t="s">
        <v>278</v>
      </c>
      <c r="BC5" s="144" t="s">
        <v>279</v>
      </c>
      <c r="BD5" s="144"/>
      <c r="BE5" s="148">
        <v>0</v>
      </c>
      <c r="BF5" s="147"/>
      <c r="BG5" s="147">
        <v>9350013791</v>
      </c>
      <c r="BH5" s="146" t="s">
        <v>280</v>
      </c>
      <c r="BI5" s="149" t="s">
        <v>100</v>
      </c>
      <c r="BJ5" s="150">
        <v>46184</v>
      </c>
      <c r="BK5" s="144" t="s">
        <v>103</v>
      </c>
      <c r="BL5" s="149" t="s">
        <v>103</v>
      </c>
      <c r="BM5" s="151" t="s">
        <v>181</v>
      </c>
      <c r="BN5" s="144" t="s">
        <v>222</v>
      </c>
      <c r="BO5" s="49">
        <v>2800</v>
      </c>
      <c r="BP5" s="144" t="s">
        <v>184</v>
      </c>
      <c r="BQ5" s="152" t="s">
        <v>397</v>
      </c>
    </row>
    <row r="6" spans="1:69" x14ac:dyDescent="0.35">
      <c r="A6" s="137">
        <v>2</v>
      </c>
      <c r="B6" s="147" t="s">
        <v>253</v>
      </c>
      <c r="C6" s="147" t="s">
        <v>254</v>
      </c>
      <c r="D6" s="147" t="s">
        <v>255</v>
      </c>
      <c r="E6" s="147" t="s">
        <v>256</v>
      </c>
      <c r="F6" s="147" t="s">
        <v>256</v>
      </c>
      <c r="G6" s="147" t="s">
        <v>257</v>
      </c>
      <c r="H6" s="147" t="s">
        <v>258</v>
      </c>
      <c r="I6" s="147">
        <v>159705</v>
      </c>
      <c r="J6" s="147" t="s">
        <v>281</v>
      </c>
      <c r="K6" s="147">
        <v>159705</v>
      </c>
      <c r="L6" s="147" t="s">
        <v>282</v>
      </c>
      <c r="M6" s="147" t="s">
        <v>283</v>
      </c>
      <c r="N6" s="147">
        <v>271684</v>
      </c>
      <c r="O6" s="147" t="s">
        <v>284</v>
      </c>
      <c r="P6" s="147">
        <v>356569</v>
      </c>
      <c r="Q6" s="147" t="s">
        <v>285</v>
      </c>
      <c r="R6" s="147" t="s">
        <v>264</v>
      </c>
      <c r="S6" s="147" t="s">
        <v>286</v>
      </c>
      <c r="T6" s="147" t="s">
        <v>286</v>
      </c>
      <c r="U6" s="147" t="s">
        <v>266</v>
      </c>
      <c r="V6" s="147" t="s">
        <v>267</v>
      </c>
      <c r="W6" s="147">
        <v>0</v>
      </c>
      <c r="X6" s="147" t="s">
        <v>287</v>
      </c>
      <c r="Y6" s="147">
        <v>354196075</v>
      </c>
      <c r="Z6" s="147" t="s">
        <v>288</v>
      </c>
      <c r="AA6" s="147" t="s">
        <v>289</v>
      </c>
      <c r="AB6" s="148">
        <v>73000</v>
      </c>
      <c r="AC6" s="147" t="s">
        <v>271</v>
      </c>
      <c r="AD6" s="147">
        <v>24</v>
      </c>
      <c r="AE6" s="147" t="s">
        <v>290</v>
      </c>
      <c r="AF6" s="147" t="s">
        <v>291</v>
      </c>
      <c r="AG6" s="147" t="s">
        <v>292</v>
      </c>
      <c r="AH6" s="147" t="s">
        <v>293</v>
      </c>
      <c r="AI6" s="147" t="s">
        <v>294</v>
      </c>
      <c r="AJ6" s="148">
        <v>3900</v>
      </c>
      <c r="AK6" s="148">
        <v>3900</v>
      </c>
      <c r="AL6" s="147" t="s">
        <v>295</v>
      </c>
      <c r="AM6" s="148">
        <v>54683.01</v>
      </c>
      <c r="AN6" s="148">
        <v>19516.990000000002</v>
      </c>
      <c r="AO6" s="148">
        <v>74200</v>
      </c>
      <c r="AP6" s="148">
        <v>18316.990000000002</v>
      </c>
      <c r="AQ6" s="148">
        <v>1114.01</v>
      </c>
      <c r="AR6" s="148">
        <v>19431</v>
      </c>
      <c r="AS6" s="148">
        <v>18316.990000000002</v>
      </c>
      <c r="AT6" s="148">
        <v>1114.01</v>
      </c>
      <c r="AU6" s="148">
        <v>19431</v>
      </c>
      <c r="AV6" s="147">
        <v>27</v>
      </c>
      <c r="AW6" s="144"/>
      <c r="AX6" s="144"/>
      <c r="AY6" s="144"/>
      <c r="AZ6" s="144"/>
      <c r="BA6" s="144"/>
      <c r="BB6" s="147" t="s">
        <v>278</v>
      </c>
      <c r="BC6" s="144"/>
      <c r="BD6" s="144"/>
      <c r="BE6" s="148"/>
      <c r="BF6" s="147"/>
      <c r="BG6" s="147">
        <v>8854838513</v>
      </c>
      <c r="BH6" s="146" t="s">
        <v>280</v>
      </c>
      <c r="BI6" s="149" t="s">
        <v>100</v>
      </c>
      <c r="BJ6" s="150">
        <v>46184</v>
      </c>
      <c r="BK6" s="144" t="s">
        <v>103</v>
      </c>
      <c r="BL6" s="149" t="s">
        <v>103</v>
      </c>
      <c r="BM6" s="151" t="s">
        <v>181</v>
      </c>
      <c r="BN6" s="144" t="s">
        <v>221</v>
      </c>
      <c r="BO6" s="144">
        <v>3900</v>
      </c>
      <c r="BP6" s="144" t="s">
        <v>183</v>
      </c>
      <c r="BQ6" s="152" t="s">
        <v>296</v>
      </c>
    </row>
    <row r="7" spans="1:69" x14ac:dyDescent="0.35">
      <c r="A7" s="137">
        <v>3</v>
      </c>
      <c r="B7" s="144" t="s">
        <v>253</v>
      </c>
      <c r="C7" s="144" t="s">
        <v>254</v>
      </c>
      <c r="D7" s="144" t="s">
        <v>255</v>
      </c>
      <c r="E7" s="144" t="s">
        <v>256</v>
      </c>
      <c r="F7" s="144" t="s">
        <v>256</v>
      </c>
      <c r="G7" s="144" t="s">
        <v>257</v>
      </c>
      <c r="H7" s="144" t="s">
        <v>258</v>
      </c>
      <c r="I7" s="144">
        <v>156443</v>
      </c>
      <c r="J7" s="144" t="s">
        <v>259</v>
      </c>
      <c r="K7" s="144">
        <v>156443</v>
      </c>
      <c r="L7" s="144" t="s">
        <v>260</v>
      </c>
      <c r="M7" s="144" t="s">
        <v>261</v>
      </c>
      <c r="N7" s="144">
        <v>391513</v>
      </c>
      <c r="O7" s="144" t="s">
        <v>297</v>
      </c>
      <c r="P7" s="144">
        <v>600516</v>
      </c>
      <c r="Q7" s="144" t="s">
        <v>298</v>
      </c>
      <c r="R7" s="144" t="s">
        <v>264</v>
      </c>
      <c r="S7" s="144" t="s">
        <v>299</v>
      </c>
      <c r="T7" s="144" t="s">
        <v>299</v>
      </c>
      <c r="U7" s="144" t="s">
        <v>266</v>
      </c>
      <c r="V7" s="144" t="s">
        <v>267</v>
      </c>
      <c r="W7" s="144">
        <v>0</v>
      </c>
      <c r="X7" s="144" t="s">
        <v>268</v>
      </c>
      <c r="Y7" s="144">
        <v>354196099</v>
      </c>
      <c r="Z7" s="144" t="s">
        <v>300</v>
      </c>
      <c r="AA7" s="144" t="s">
        <v>301</v>
      </c>
      <c r="AB7" s="144">
        <v>52000</v>
      </c>
      <c r="AC7" s="144" t="s">
        <v>271</v>
      </c>
      <c r="AD7" s="144">
        <v>24</v>
      </c>
      <c r="AE7" s="144" t="s">
        <v>272</v>
      </c>
      <c r="AF7" s="144" t="s">
        <v>302</v>
      </c>
      <c r="AG7" s="144" t="s">
        <v>303</v>
      </c>
      <c r="AH7" s="144" t="s">
        <v>275</v>
      </c>
      <c r="AI7" s="144" t="s">
        <v>304</v>
      </c>
      <c r="AJ7" s="144">
        <v>2780</v>
      </c>
      <c r="AK7" s="144">
        <v>2780</v>
      </c>
      <c r="AL7" s="144" t="s">
        <v>305</v>
      </c>
      <c r="AM7" s="144">
        <v>12438.94</v>
      </c>
      <c r="AN7" s="144">
        <v>7261.06</v>
      </c>
      <c r="AO7" s="144">
        <v>19700</v>
      </c>
      <c r="AP7" s="144">
        <v>39561.06</v>
      </c>
      <c r="AQ7" s="144">
        <v>7500.94</v>
      </c>
      <c r="AR7" s="144">
        <v>47062</v>
      </c>
      <c r="AS7" s="144">
        <v>39561.06</v>
      </c>
      <c r="AT7" s="144">
        <v>7500.94</v>
      </c>
      <c r="AU7" s="144">
        <v>47062</v>
      </c>
      <c r="AV7" s="144">
        <v>29</v>
      </c>
      <c r="AW7" s="144"/>
      <c r="AX7" s="144"/>
      <c r="AY7" s="144"/>
      <c r="AZ7" s="144"/>
      <c r="BA7" s="144"/>
      <c r="BB7" s="144" t="s">
        <v>278</v>
      </c>
      <c r="BC7" s="144" t="s">
        <v>306</v>
      </c>
      <c r="BD7" s="144"/>
      <c r="BE7" s="144">
        <v>52000</v>
      </c>
      <c r="BF7" s="144"/>
      <c r="BG7" s="147">
        <v>6568668686</v>
      </c>
      <c r="BH7" s="147" t="s">
        <v>280</v>
      </c>
      <c r="BI7" s="149" t="s">
        <v>100</v>
      </c>
      <c r="BJ7" s="150">
        <v>46184</v>
      </c>
      <c r="BK7" s="144" t="s">
        <v>103</v>
      </c>
      <c r="BL7" s="149" t="s">
        <v>108</v>
      </c>
      <c r="BM7" s="151" t="s">
        <v>180</v>
      </c>
      <c r="BN7" s="144" t="s">
        <v>221</v>
      </c>
      <c r="BO7" s="144">
        <v>1000</v>
      </c>
      <c r="BP7" s="144" t="s">
        <v>183</v>
      </c>
      <c r="BQ7" s="152" t="s">
        <v>307</v>
      </c>
    </row>
    <row r="8" spans="1:69" x14ac:dyDescent="0.35">
      <c r="A8" s="137">
        <v>4</v>
      </c>
      <c r="B8" s="144" t="s">
        <v>253</v>
      </c>
      <c r="C8" s="142" t="s">
        <v>254</v>
      </c>
      <c r="D8" s="142" t="s">
        <v>255</v>
      </c>
      <c r="E8" s="142" t="s">
        <v>256</v>
      </c>
      <c r="F8" s="142" t="s">
        <v>256</v>
      </c>
      <c r="G8" s="142" t="s">
        <v>257</v>
      </c>
      <c r="H8" s="142" t="s">
        <v>258</v>
      </c>
      <c r="I8" s="142">
        <v>160208</v>
      </c>
      <c r="J8" s="142" t="s">
        <v>308</v>
      </c>
      <c r="K8" s="142">
        <v>160208</v>
      </c>
      <c r="L8" s="142" t="s">
        <v>260</v>
      </c>
      <c r="M8" s="142" t="s">
        <v>261</v>
      </c>
      <c r="N8" s="142">
        <v>272947</v>
      </c>
      <c r="O8" s="142" t="s">
        <v>309</v>
      </c>
      <c r="P8" s="142">
        <v>358239</v>
      </c>
      <c r="Q8" s="142" t="s">
        <v>310</v>
      </c>
      <c r="R8" s="142" t="s">
        <v>264</v>
      </c>
      <c r="S8" s="144" t="s">
        <v>311</v>
      </c>
      <c r="T8" s="142" t="s">
        <v>311</v>
      </c>
      <c r="U8" s="142" t="s">
        <v>266</v>
      </c>
      <c r="V8" s="142" t="s">
        <v>267</v>
      </c>
      <c r="W8" s="142">
        <v>0</v>
      </c>
      <c r="X8" s="142" t="s">
        <v>287</v>
      </c>
      <c r="Y8" s="142">
        <v>355379341</v>
      </c>
      <c r="Z8" s="142" t="s">
        <v>312</v>
      </c>
      <c r="AA8" s="143" t="s">
        <v>289</v>
      </c>
      <c r="AB8" s="142">
        <v>73000</v>
      </c>
      <c r="AC8" s="142" t="s">
        <v>313</v>
      </c>
      <c r="AD8" s="142">
        <v>24</v>
      </c>
      <c r="AE8" s="142" t="s">
        <v>290</v>
      </c>
      <c r="AF8" s="143" t="s">
        <v>314</v>
      </c>
      <c r="AG8" s="143" t="s">
        <v>315</v>
      </c>
      <c r="AH8" s="142" t="s">
        <v>293</v>
      </c>
      <c r="AI8" s="143" t="s">
        <v>316</v>
      </c>
      <c r="AJ8" s="143">
        <v>3900</v>
      </c>
      <c r="AK8" s="143">
        <v>3900</v>
      </c>
      <c r="AL8" s="143" t="s">
        <v>295</v>
      </c>
      <c r="AM8" s="143">
        <v>47808.19</v>
      </c>
      <c r="AN8" s="143">
        <v>18591.810000000001</v>
      </c>
      <c r="AO8" s="143">
        <v>66400</v>
      </c>
      <c r="AP8" s="143">
        <v>25191.81</v>
      </c>
      <c r="AQ8" s="143">
        <v>2032.19</v>
      </c>
      <c r="AR8" s="142">
        <v>27224</v>
      </c>
      <c r="AS8" s="142">
        <v>25191.81</v>
      </c>
      <c r="AT8" s="142">
        <v>2032.19</v>
      </c>
      <c r="AU8" s="142">
        <v>27224</v>
      </c>
      <c r="AV8" s="142">
        <v>27</v>
      </c>
      <c r="AW8" s="142"/>
      <c r="AX8" s="142"/>
      <c r="AY8" s="142"/>
      <c r="AZ8" s="142"/>
      <c r="BA8" s="143"/>
      <c r="BB8" s="143" t="s">
        <v>278</v>
      </c>
      <c r="BC8" s="143" t="s">
        <v>279</v>
      </c>
      <c r="BD8" s="143"/>
      <c r="BE8" s="143">
        <v>0</v>
      </c>
      <c r="BF8" s="143"/>
      <c r="BG8" s="147"/>
      <c r="BH8" s="147" t="s">
        <v>280</v>
      </c>
      <c r="BI8" s="149" t="s">
        <v>100</v>
      </c>
      <c r="BJ8" s="150">
        <v>46185</v>
      </c>
      <c r="BK8" s="144" t="s">
        <v>103</v>
      </c>
      <c r="BL8" s="149" t="s">
        <v>108</v>
      </c>
      <c r="BM8" s="151" t="s">
        <v>181</v>
      </c>
      <c r="BN8" s="144" t="s">
        <v>221</v>
      </c>
      <c r="BO8" s="144">
        <v>3900</v>
      </c>
      <c r="BP8" s="144" t="s">
        <v>183</v>
      </c>
      <c r="BQ8" s="152" t="s">
        <v>317</v>
      </c>
    </row>
    <row r="9" spans="1:69" hidden="1" x14ac:dyDescent="0.35">
      <c r="A9" s="137">
        <v>5</v>
      </c>
      <c r="B9" s="147" t="s">
        <v>253</v>
      </c>
      <c r="C9" s="147" t="s">
        <v>254</v>
      </c>
      <c r="D9" s="147" t="s">
        <v>255</v>
      </c>
      <c r="E9" s="147" t="s">
        <v>256</v>
      </c>
      <c r="F9" s="147" t="s">
        <v>256</v>
      </c>
      <c r="G9" s="147" t="s">
        <v>257</v>
      </c>
      <c r="H9" s="147" t="s">
        <v>258</v>
      </c>
      <c r="I9" s="147">
        <v>156443</v>
      </c>
      <c r="J9" s="147" t="s">
        <v>259</v>
      </c>
      <c r="K9" s="147">
        <v>156443</v>
      </c>
      <c r="L9" s="147" t="s">
        <v>260</v>
      </c>
      <c r="M9" s="147" t="s">
        <v>261</v>
      </c>
      <c r="N9" s="147">
        <v>368465</v>
      </c>
      <c r="O9" s="147" t="s">
        <v>318</v>
      </c>
      <c r="P9" s="147">
        <v>620720</v>
      </c>
      <c r="Q9" s="147" t="s">
        <v>319</v>
      </c>
      <c r="R9" s="147" t="s">
        <v>264</v>
      </c>
      <c r="S9" s="147" t="s">
        <v>320</v>
      </c>
      <c r="T9" s="147" t="s">
        <v>320</v>
      </c>
      <c r="U9" s="147" t="s">
        <v>321</v>
      </c>
      <c r="V9" s="147" t="s">
        <v>267</v>
      </c>
      <c r="W9" s="147">
        <v>0</v>
      </c>
      <c r="X9" s="147" t="s">
        <v>287</v>
      </c>
      <c r="Y9" s="147">
        <v>354196087</v>
      </c>
      <c r="Z9" s="147" t="s">
        <v>322</v>
      </c>
      <c r="AA9" s="147" t="s">
        <v>323</v>
      </c>
      <c r="AB9" s="148">
        <v>52000</v>
      </c>
      <c r="AC9" s="147" t="s">
        <v>271</v>
      </c>
      <c r="AD9" s="147">
        <v>24</v>
      </c>
      <c r="AE9" s="147" t="s">
        <v>272</v>
      </c>
      <c r="AF9" s="147" t="s">
        <v>324</v>
      </c>
      <c r="AG9" s="147" t="s">
        <v>325</v>
      </c>
      <c r="AH9" s="147" t="s">
        <v>275</v>
      </c>
      <c r="AI9" s="147" t="s">
        <v>326</v>
      </c>
      <c r="AJ9" s="148">
        <v>2780</v>
      </c>
      <c r="AK9" s="148">
        <v>2780</v>
      </c>
      <c r="AL9" s="147" t="s">
        <v>327</v>
      </c>
      <c r="AM9" s="148">
        <v>49098.84</v>
      </c>
      <c r="AN9" s="148">
        <v>14841.16</v>
      </c>
      <c r="AO9" s="148">
        <v>63940</v>
      </c>
      <c r="AP9" s="148">
        <v>2901.16</v>
      </c>
      <c r="AQ9" s="148">
        <v>55.84</v>
      </c>
      <c r="AR9" s="148">
        <v>2957</v>
      </c>
      <c r="AS9" s="148">
        <v>0</v>
      </c>
      <c r="AT9" s="148">
        <v>0</v>
      </c>
      <c r="AU9" s="148">
        <v>0</v>
      </c>
      <c r="AV9" s="147">
        <v>23</v>
      </c>
      <c r="AW9" s="147"/>
      <c r="AX9" s="147"/>
      <c r="AY9" s="147"/>
      <c r="AZ9" s="147"/>
      <c r="BA9" s="147"/>
      <c r="BB9" s="147" t="s">
        <v>278</v>
      </c>
      <c r="BC9" s="147" t="s">
        <v>279</v>
      </c>
      <c r="BD9" s="147"/>
      <c r="BE9" s="148">
        <v>0</v>
      </c>
      <c r="BF9" s="147"/>
      <c r="BG9" s="147"/>
      <c r="BH9" s="147" t="s">
        <v>280</v>
      </c>
      <c r="BI9" s="149" t="s">
        <v>100</v>
      </c>
      <c r="BJ9" s="150">
        <v>46185</v>
      </c>
      <c r="BK9" s="144" t="s">
        <v>103</v>
      </c>
      <c r="BL9" s="149" t="s">
        <v>108</v>
      </c>
      <c r="BM9" s="151" t="s">
        <v>180</v>
      </c>
      <c r="BN9" s="144" t="s">
        <v>222</v>
      </c>
      <c r="BO9" s="144"/>
      <c r="BP9" s="144"/>
      <c r="BQ9" s="152" t="s">
        <v>328</v>
      </c>
    </row>
    <row r="10" spans="1:69" hidden="1" x14ac:dyDescent="0.35">
      <c r="A10" s="137">
        <v>6</v>
      </c>
      <c r="B10" s="147" t="s">
        <v>253</v>
      </c>
      <c r="C10" s="147" t="s">
        <v>254</v>
      </c>
      <c r="D10" s="147" t="s">
        <v>255</v>
      </c>
      <c r="E10" s="147" t="s">
        <v>256</v>
      </c>
      <c r="F10" s="147" t="s">
        <v>256</v>
      </c>
      <c r="G10" s="147" t="s">
        <v>257</v>
      </c>
      <c r="H10" s="147" t="s">
        <v>258</v>
      </c>
      <c r="I10" s="147">
        <v>156443</v>
      </c>
      <c r="J10" s="147" t="s">
        <v>259</v>
      </c>
      <c r="K10" s="147">
        <v>156443</v>
      </c>
      <c r="L10" s="147" t="s">
        <v>260</v>
      </c>
      <c r="M10" s="147" t="s">
        <v>261</v>
      </c>
      <c r="N10" s="147">
        <v>391513</v>
      </c>
      <c r="O10" s="147" t="s">
        <v>297</v>
      </c>
      <c r="P10" s="147">
        <v>580050</v>
      </c>
      <c r="Q10" s="147" t="s">
        <v>329</v>
      </c>
      <c r="R10" s="147" t="s">
        <v>264</v>
      </c>
      <c r="S10" s="147" t="s">
        <v>330</v>
      </c>
      <c r="T10" s="147" t="s">
        <v>330</v>
      </c>
      <c r="U10" s="147" t="s">
        <v>266</v>
      </c>
      <c r="V10" s="147" t="s">
        <v>267</v>
      </c>
      <c r="W10" s="147">
        <v>0</v>
      </c>
      <c r="X10" s="147" t="s">
        <v>268</v>
      </c>
      <c r="Y10" s="147">
        <v>357286270</v>
      </c>
      <c r="Z10" s="147" t="s">
        <v>331</v>
      </c>
      <c r="AA10" s="147" t="s">
        <v>323</v>
      </c>
      <c r="AB10" s="148">
        <v>52000</v>
      </c>
      <c r="AC10" s="147" t="s">
        <v>271</v>
      </c>
      <c r="AD10" s="147">
        <v>24</v>
      </c>
      <c r="AE10" s="147" t="s">
        <v>272</v>
      </c>
      <c r="AF10" s="147" t="s">
        <v>332</v>
      </c>
      <c r="AG10" s="147" t="s">
        <v>333</v>
      </c>
      <c r="AH10" s="147" t="s">
        <v>275</v>
      </c>
      <c r="AI10" s="147" t="s">
        <v>326</v>
      </c>
      <c r="AJ10" s="148">
        <v>2780</v>
      </c>
      <c r="AK10" s="148">
        <v>2780</v>
      </c>
      <c r="AL10" s="147" t="s">
        <v>334</v>
      </c>
      <c r="AM10" s="148">
        <v>42561.32</v>
      </c>
      <c r="AN10" s="148">
        <v>14538.68</v>
      </c>
      <c r="AO10" s="148">
        <v>57100</v>
      </c>
      <c r="AP10" s="148">
        <v>9438.68</v>
      </c>
      <c r="AQ10" s="148">
        <v>358.32</v>
      </c>
      <c r="AR10" s="148">
        <v>9797</v>
      </c>
      <c r="AS10" s="148">
        <v>6537.52</v>
      </c>
      <c r="AT10" s="148">
        <v>302.48</v>
      </c>
      <c r="AU10" s="148">
        <v>6840</v>
      </c>
      <c r="AV10" s="147">
        <v>23</v>
      </c>
      <c r="AW10" s="147"/>
      <c r="AX10" s="147"/>
      <c r="AY10" s="147"/>
      <c r="AZ10" s="147"/>
      <c r="BA10" s="147"/>
      <c r="BB10" s="147" t="s">
        <v>278</v>
      </c>
      <c r="BC10" s="147" t="s">
        <v>279</v>
      </c>
      <c r="BD10" s="147"/>
      <c r="BE10" s="148">
        <v>0</v>
      </c>
      <c r="BF10" s="147"/>
      <c r="BG10" s="147"/>
      <c r="BH10" s="147" t="s">
        <v>280</v>
      </c>
      <c r="BI10" s="149" t="s">
        <v>100</v>
      </c>
      <c r="BJ10" s="150">
        <v>46185</v>
      </c>
      <c r="BK10" s="144" t="s">
        <v>103</v>
      </c>
      <c r="BL10" s="149" t="s">
        <v>108</v>
      </c>
      <c r="BM10" s="151" t="s">
        <v>180</v>
      </c>
      <c r="BN10" s="144" t="s">
        <v>222</v>
      </c>
      <c r="BO10" s="144"/>
      <c r="BP10" s="144"/>
      <c r="BQ10" s="152" t="s">
        <v>328</v>
      </c>
    </row>
    <row r="11" spans="1:69" hidden="1" x14ac:dyDescent="0.35">
      <c r="A11" s="137">
        <v>7</v>
      </c>
      <c r="B11" s="147" t="s">
        <v>253</v>
      </c>
      <c r="C11" s="147" t="s">
        <v>254</v>
      </c>
      <c r="D11" s="147" t="s">
        <v>255</v>
      </c>
      <c r="E11" s="147" t="s">
        <v>256</v>
      </c>
      <c r="F11" s="147" t="s">
        <v>256</v>
      </c>
      <c r="G11" s="147" t="s">
        <v>257</v>
      </c>
      <c r="H11" s="147" t="s">
        <v>258</v>
      </c>
      <c r="I11" s="147">
        <v>156443</v>
      </c>
      <c r="J11" s="147" t="s">
        <v>259</v>
      </c>
      <c r="K11" s="147">
        <v>156443</v>
      </c>
      <c r="L11" s="147" t="s">
        <v>260</v>
      </c>
      <c r="M11" s="147" t="s">
        <v>261</v>
      </c>
      <c r="N11" s="147">
        <v>368465</v>
      </c>
      <c r="O11" s="147" t="s">
        <v>318</v>
      </c>
      <c r="P11" s="147">
        <v>534745</v>
      </c>
      <c r="Q11" s="147" t="s">
        <v>335</v>
      </c>
      <c r="R11" s="147" t="s">
        <v>264</v>
      </c>
      <c r="S11" s="147" t="s">
        <v>336</v>
      </c>
      <c r="T11" s="147" t="s">
        <v>336</v>
      </c>
      <c r="U11" s="147" t="s">
        <v>266</v>
      </c>
      <c r="V11" s="147" t="s">
        <v>337</v>
      </c>
      <c r="W11" s="147">
        <v>0</v>
      </c>
      <c r="X11" s="147" t="s">
        <v>287</v>
      </c>
      <c r="Y11" s="147">
        <v>357286273</v>
      </c>
      <c r="Z11" s="147" t="s">
        <v>338</v>
      </c>
      <c r="AA11" s="147" t="s">
        <v>339</v>
      </c>
      <c r="AB11" s="148">
        <v>52000</v>
      </c>
      <c r="AC11" s="147" t="s">
        <v>271</v>
      </c>
      <c r="AD11" s="147">
        <v>24</v>
      </c>
      <c r="AE11" s="147" t="s">
        <v>272</v>
      </c>
      <c r="AF11" s="147" t="s">
        <v>340</v>
      </c>
      <c r="AG11" s="147" t="s">
        <v>341</v>
      </c>
      <c r="AH11" s="147" t="s">
        <v>275</v>
      </c>
      <c r="AI11" s="147" t="s">
        <v>326</v>
      </c>
      <c r="AJ11" s="148">
        <v>2780</v>
      </c>
      <c r="AK11" s="148">
        <v>2780</v>
      </c>
      <c r="AL11" s="147" t="s">
        <v>342</v>
      </c>
      <c r="AM11" s="148">
        <v>27086.15</v>
      </c>
      <c r="AN11" s="148">
        <v>11873.85</v>
      </c>
      <c r="AO11" s="148">
        <v>38960</v>
      </c>
      <c r="AP11" s="148">
        <v>24913.85</v>
      </c>
      <c r="AQ11" s="148">
        <v>2909.15</v>
      </c>
      <c r="AR11" s="148">
        <v>27823</v>
      </c>
      <c r="AS11" s="148">
        <v>22124.48</v>
      </c>
      <c r="AT11" s="148">
        <v>2855.52</v>
      </c>
      <c r="AU11" s="148">
        <v>24980</v>
      </c>
      <c r="AV11" s="147">
        <v>23</v>
      </c>
      <c r="AW11" s="147"/>
      <c r="AX11" s="147"/>
      <c r="AY11" s="147"/>
      <c r="AZ11" s="147"/>
      <c r="BA11" s="147"/>
      <c r="BB11" s="147" t="s">
        <v>278</v>
      </c>
      <c r="BC11" s="147" t="s">
        <v>279</v>
      </c>
      <c r="BD11" s="147"/>
      <c r="BE11" s="148">
        <v>0</v>
      </c>
      <c r="BF11" s="147"/>
      <c r="BG11" s="147"/>
      <c r="BH11" s="147" t="s">
        <v>280</v>
      </c>
      <c r="BI11" s="149" t="s">
        <v>100</v>
      </c>
      <c r="BJ11" s="150">
        <v>46185</v>
      </c>
      <c r="BK11" s="144" t="s">
        <v>104</v>
      </c>
      <c r="BL11" s="149" t="s">
        <v>119</v>
      </c>
      <c r="BM11" s="151" t="s">
        <v>181</v>
      </c>
      <c r="BN11" s="144" t="s">
        <v>222</v>
      </c>
      <c r="BO11" s="144"/>
      <c r="BP11" s="144"/>
      <c r="BQ11" s="152" t="s">
        <v>343</v>
      </c>
    </row>
    <row r="12" spans="1:69" x14ac:dyDescent="0.35">
      <c r="A12" s="137">
        <v>8</v>
      </c>
      <c r="B12" s="147" t="s">
        <v>253</v>
      </c>
      <c r="C12" s="147" t="s">
        <v>254</v>
      </c>
      <c r="D12" s="147" t="s">
        <v>255</v>
      </c>
      <c r="E12" s="147" t="s">
        <v>256</v>
      </c>
      <c r="F12" s="147" t="s">
        <v>256</v>
      </c>
      <c r="G12" s="147" t="s">
        <v>257</v>
      </c>
      <c r="H12" s="147" t="s">
        <v>258</v>
      </c>
      <c r="I12" s="147">
        <v>161041</v>
      </c>
      <c r="J12" s="147" t="s">
        <v>344</v>
      </c>
      <c r="K12" s="147">
        <v>161041</v>
      </c>
      <c r="L12" s="147" t="s">
        <v>282</v>
      </c>
      <c r="M12" s="147" t="s">
        <v>283</v>
      </c>
      <c r="N12" s="147">
        <v>274417</v>
      </c>
      <c r="O12" s="147" t="s">
        <v>345</v>
      </c>
      <c r="P12" s="147">
        <v>362731</v>
      </c>
      <c r="Q12" s="147" t="s">
        <v>346</v>
      </c>
      <c r="R12" s="147" t="s">
        <v>264</v>
      </c>
      <c r="S12" s="147" t="s">
        <v>347</v>
      </c>
      <c r="T12" s="147" t="s">
        <v>347</v>
      </c>
      <c r="U12" s="147" t="s">
        <v>348</v>
      </c>
      <c r="V12" s="147" t="s">
        <v>267</v>
      </c>
      <c r="W12" s="147">
        <v>541</v>
      </c>
      <c r="X12" s="147" t="s">
        <v>287</v>
      </c>
      <c r="Y12" s="147">
        <v>354701235</v>
      </c>
      <c r="Z12" s="147" t="s">
        <v>349</v>
      </c>
      <c r="AA12" s="147" t="s">
        <v>350</v>
      </c>
      <c r="AB12" s="148">
        <v>73000</v>
      </c>
      <c r="AC12" s="147" t="s">
        <v>313</v>
      </c>
      <c r="AD12" s="147">
        <v>24</v>
      </c>
      <c r="AE12" s="147" t="s">
        <v>290</v>
      </c>
      <c r="AF12" s="147" t="s">
        <v>351</v>
      </c>
      <c r="AG12" s="147" t="s">
        <v>352</v>
      </c>
      <c r="AH12" s="147" t="s">
        <v>293</v>
      </c>
      <c r="AI12" s="147" t="s">
        <v>353</v>
      </c>
      <c r="AJ12" s="148">
        <v>3900</v>
      </c>
      <c r="AK12" s="148">
        <v>3900</v>
      </c>
      <c r="AL12" s="147" t="s">
        <v>334</v>
      </c>
      <c r="AM12" s="148">
        <v>62939.58</v>
      </c>
      <c r="AN12" s="148">
        <v>20880.419999999998</v>
      </c>
      <c r="AO12" s="148">
        <v>83820</v>
      </c>
      <c r="AP12" s="148">
        <v>10060.42</v>
      </c>
      <c r="AQ12" s="148">
        <v>278.58</v>
      </c>
      <c r="AR12" s="148">
        <v>10339</v>
      </c>
      <c r="AS12" s="148">
        <v>10060.42</v>
      </c>
      <c r="AT12" s="148">
        <v>278.58</v>
      </c>
      <c r="AU12" s="148">
        <v>10339</v>
      </c>
      <c r="AV12" s="147">
        <v>28</v>
      </c>
      <c r="AW12" s="147"/>
      <c r="AX12" s="147"/>
      <c r="AY12" s="147"/>
      <c r="AZ12" s="147"/>
      <c r="BA12" s="147"/>
      <c r="BB12" s="147" t="s">
        <v>278</v>
      </c>
      <c r="BC12" s="147" t="s">
        <v>354</v>
      </c>
      <c r="BD12" s="147"/>
      <c r="BE12" s="148">
        <v>73000</v>
      </c>
      <c r="BF12" s="147"/>
      <c r="BG12" s="147">
        <v>8302001878</v>
      </c>
      <c r="BH12" s="147" t="s">
        <v>280</v>
      </c>
      <c r="BI12" s="149" t="s">
        <v>100</v>
      </c>
      <c r="BJ12" s="150">
        <v>46185</v>
      </c>
      <c r="BK12" s="144" t="s">
        <v>103</v>
      </c>
      <c r="BL12" s="149" t="s">
        <v>108</v>
      </c>
      <c r="BM12" s="151" t="s">
        <v>180</v>
      </c>
      <c r="BN12" s="144" t="s">
        <v>221</v>
      </c>
      <c r="BO12" s="144">
        <v>3900</v>
      </c>
      <c r="BP12" s="144" t="s">
        <v>183</v>
      </c>
      <c r="BQ12" s="153" t="s">
        <v>355</v>
      </c>
    </row>
    <row r="13" spans="1:69" x14ac:dyDescent="0.35">
      <c r="A13" s="137">
        <v>9</v>
      </c>
      <c r="B13" s="147" t="s">
        <v>253</v>
      </c>
      <c r="C13" s="147" t="s">
        <v>254</v>
      </c>
      <c r="D13" s="147" t="s">
        <v>255</v>
      </c>
      <c r="E13" s="147" t="s">
        <v>256</v>
      </c>
      <c r="F13" s="147" t="s">
        <v>256</v>
      </c>
      <c r="G13" s="147" t="s">
        <v>257</v>
      </c>
      <c r="H13" s="147" t="s">
        <v>258</v>
      </c>
      <c r="I13" s="147">
        <v>157491</v>
      </c>
      <c r="J13" s="147" t="s">
        <v>356</v>
      </c>
      <c r="K13" s="147">
        <v>157491</v>
      </c>
      <c r="L13" s="147" t="s">
        <v>282</v>
      </c>
      <c r="M13" s="147" t="s">
        <v>283</v>
      </c>
      <c r="N13" s="147">
        <v>284508</v>
      </c>
      <c r="O13" s="147" t="s">
        <v>357</v>
      </c>
      <c r="P13" s="147">
        <v>374159</v>
      </c>
      <c r="Q13" s="147" t="s">
        <v>358</v>
      </c>
      <c r="R13" s="147" t="s">
        <v>264</v>
      </c>
      <c r="S13" s="147" t="s">
        <v>359</v>
      </c>
      <c r="T13" s="147" t="s">
        <v>359</v>
      </c>
      <c r="U13" s="147" t="s">
        <v>360</v>
      </c>
      <c r="V13" s="147" t="s">
        <v>267</v>
      </c>
      <c r="W13" s="147">
        <v>0</v>
      </c>
      <c r="X13" s="147" t="s">
        <v>287</v>
      </c>
      <c r="Y13" s="147">
        <v>354196054</v>
      </c>
      <c r="Z13" s="147" t="s">
        <v>361</v>
      </c>
      <c r="AA13" s="147" t="s">
        <v>362</v>
      </c>
      <c r="AB13" s="148">
        <v>73000</v>
      </c>
      <c r="AC13" s="147" t="s">
        <v>363</v>
      </c>
      <c r="AD13" s="147">
        <v>24</v>
      </c>
      <c r="AE13" s="147" t="s">
        <v>290</v>
      </c>
      <c r="AF13" s="147" t="s">
        <v>364</v>
      </c>
      <c r="AG13" s="147" t="s">
        <v>365</v>
      </c>
      <c r="AH13" s="147" t="s">
        <v>293</v>
      </c>
      <c r="AI13" s="147" t="s">
        <v>366</v>
      </c>
      <c r="AJ13" s="148">
        <v>3900</v>
      </c>
      <c r="AK13" s="148">
        <v>3900</v>
      </c>
      <c r="AL13" s="147" t="s">
        <v>367</v>
      </c>
      <c r="AM13" s="148">
        <v>47529.35</v>
      </c>
      <c r="AN13" s="148">
        <v>18770.650000000001</v>
      </c>
      <c r="AO13" s="148">
        <v>66300</v>
      </c>
      <c r="AP13" s="148">
        <v>25470.65</v>
      </c>
      <c r="AQ13" s="148">
        <v>2135.35</v>
      </c>
      <c r="AR13" s="148">
        <v>27606</v>
      </c>
      <c r="AS13" s="148">
        <v>25470.65</v>
      </c>
      <c r="AT13" s="148">
        <v>2135.35</v>
      </c>
      <c r="AU13" s="148">
        <v>27606</v>
      </c>
      <c r="AV13" s="147">
        <v>28</v>
      </c>
      <c r="AW13" s="147"/>
      <c r="AX13" s="147"/>
      <c r="AY13" s="147"/>
      <c r="AZ13" s="147"/>
      <c r="BA13" s="147"/>
      <c r="BB13" s="147" t="s">
        <v>278</v>
      </c>
      <c r="BC13" s="147" t="s">
        <v>368</v>
      </c>
      <c r="BD13" s="147"/>
      <c r="BE13" s="148" t="s">
        <v>368</v>
      </c>
      <c r="BF13" s="147"/>
      <c r="BG13" s="147">
        <v>7665930288</v>
      </c>
      <c r="BH13" s="147" t="s">
        <v>280</v>
      </c>
      <c r="BI13" s="149" t="s">
        <v>100</v>
      </c>
      <c r="BJ13" s="150">
        <v>46186</v>
      </c>
      <c r="BK13" s="144" t="s">
        <v>103</v>
      </c>
      <c r="BL13" s="149" t="s">
        <v>108</v>
      </c>
      <c r="BM13" s="151" t="s">
        <v>180</v>
      </c>
      <c r="BN13" s="144" t="s">
        <v>221</v>
      </c>
      <c r="BO13" s="144">
        <v>3800</v>
      </c>
      <c r="BP13" s="144" t="s">
        <v>183</v>
      </c>
      <c r="BQ13" s="153" t="s">
        <v>369</v>
      </c>
    </row>
    <row r="14" spans="1:69" hidden="1" x14ac:dyDescent="0.35">
      <c r="A14" s="137">
        <v>10</v>
      </c>
      <c r="B14" s="147" t="s">
        <v>253</v>
      </c>
      <c r="C14" s="147" t="s">
        <v>254</v>
      </c>
      <c r="D14" s="147" t="s">
        <v>255</v>
      </c>
      <c r="E14" s="147" t="s">
        <v>256</v>
      </c>
      <c r="F14" s="147" t="s">
        <v>256</v>
      </c>
      <c r="G14" s="147" t="s">
        <v>257</v>
      </c>
      <c r="H14" s="147" t="s">
        <v>258</v>
      </c>
      <c r="I14" s="147">
        <v>164270</v>
      </c>
      <c r="J14" s="147" t="s">
        <v>370</v>
      </c>
      <c r="K14" s="147">
        <v>164270</v>
      </c>
      <c r="L14" s="147" t="s">
        <v>260</v>
      </c>
      <c r="M14" s="147" t="s">
        <v>261</v>
      </c>
      <c r="N14" s="147">
        <v>382702</v>
      </c>
      <c r="O14" s="147" t="s">
        <v>371</v>
      </c>
      <c r="P14" s="147">
        <v>607910</v>
      </c>
      <c r="Q14" s="147" t="s">
        <v>372</v>
      </c>
      <c r="R14" s="147" t="s">
        <v>264</v>
      </c>
      <c r="S14" s="147" t="s">
        <v>373</v>
      </c>
      <c r="T14" s="147" t="s">
        <v>373</v>
      </c>
      <c r="U14" s="147" t="s">
        <v>360</v>
      </c>
      <c r="V14" s="147" t="s">
        <v>267</v>
      </c>
      <c r="W14" s="147">
        <v>0</v>
      </c>
      <c r="X14" s="147" t="s">
        <v>374</v>
      </c>
      <c r="Y14" s="147">
        <v>357400563</v>
      </c>
      <c r="Z14" s="147" t="s">
        <v>375</v>
      </c>
      <c r="AA14" s="147" t="s">
        <v>270</v>
      </c>
      <c r="AB14" s="148">
        <v>52000</v>
      </c>
      <c r="AC14" s="147" t="s">
        <v>376</v>
      </c>
      <c r="AD14" s="147">
        <v>24</v>
      </c>
      <c r="AE14" s="147" t="s">
        <v>272</v>
      </c>
      <c r="AF14" s="147" t="s">
        <v>273</v>
      </c>
      <c r="AG14" s="147" t="s">
        <v>377</v>
      </c>
      <c r="AH14" s="147" t="s">
        <v>275</v>
      </c>
      <c r="AI14" s="147" t="s">
        <v>378</v>
      </c>
      <c r="AJ14" s="148">
        <v>2780</v>
      </c>
      <c r="AK14" s="148">
        <v>2780</v>
      </c>
      <c r="AL14" s="147" t="s">
        <v>379</v>
      </c>
      <c r="AM14" s="148">
        <v>31476.09</v>
      </c>
      <c r="AN14" s="148">
        <v>13003.91</v>
      </c>
      <c r="AO14" s="148">
        <v>44480</v>
      </c>
      <c r="AP14" s="148">
        <v>20523.91</v>
      </c>
      <c r="AQ14" s="148">
        <v>1990.09</v>
      </c>
      <c r="AR14" s="148">
        <v>22514</v>
      </c>
      <c r="AS14" s="148">
        <v>20523.91</v>
      </c>
      <c r="AT14" s="148">
        <v>1990.09</v>
      </c>
      <c r="AU14" s="148">
        <v>22514</v>
      </c>
      <c r="AV14" s="147">
        <v>24</v>
      </c>
      <c r="AW14" s="147"/>
      <c r="AX14" s="147"/>
      <c r="AY14" s="147"/>
      <c r="AZ14" s="147"/>
      <c r="BA14" s="147"/>
      <c r="BB14" s="147" t="s">
        <v>278</v>
      </c>
      <c r="BC14" s="147" t="s">
        <v>279</v>
      </c>
      <c r="BD14" s="147"/>
      <c r="BE14" s="148">
        <v>0</v>
      </c>
      <c r="BF14" s="147"/>
      <c r="BG14" s="147"/>
      <c r="BH14" s="147" t="s">
        <v>280</v>
      </c>
      <c r="BI14" s="149" t="s">
        <v>100</v>
      </c>
      <c r="BJ14" s="150">
        <v>46186</v>
      </c>
      <c r="BK14" s="144" t="s">
        <v>103</v>
      </c>
      <c r="BL14" s="149" t="s">
        <v>108</v>
      </c>
      <c r="BM14" s="151" t="s">
        <v>180</v>
      </c>
      <c r="BN14" s="144" t="s">
        <v>222</v>
      </c>
      <c r="BO14" s="144"/>
      <c r="BP14" s="144"/>
      <c r="BQ14" s="153" t="s">
        <v>380</v>
      </c>
    </row>
    <row r="15" spans="1:69" hidden="1" x14ac:dyDescent="0.35">
      <c r="A15" s="137">
        <v>11</v>
      </c>
      <c r="B15" s="147" t="s">
        <v>253</v>
      </c>
      <c r="C15" s="147" t="s">
        <v>254</v>
      </c>
      <c r="D15" s="147" t="s">
        <v>255</v>
      </c>
      <c r="E15" s="147" t="s">
        <v>256</v>
      </c>
      <c r="F15" s="147" t="s">
        <v>256</v>
      </c>
      <c r="G15" s="147" t="s">
        <v>257</v>
      </c>
      <c r="H15" s="147" t="s">
        <v>258</v>
      </c>
      <c r="I15" s="147">
        <v>159705</v>
      </c>
      <c r="J15" s="147" t="s">
        <v>281</v>
      </c>
      <c r="K15" s="147">
        <v>159705</v>
      </c>
      <c r="L15" s="147" t="s">
        <v>282</v>
      </c>
      <c r="M15" s="147" t="s">
        <v>283</v>
      </c>
      <c r="N15" s="147">
        <v>273556</v>
      </c>
      <c r="O15" s="147" t="s">
        <v>381</v>
      </c>
      <c r="P15" s="147">
        <v>359068</v>
      </c>
      <c r="Q15" s="147" t="s">
        <v>382</v>
      </c>
      <c r="R15" s="147" t="s">
        <v>264</v>
      </c>
      <c r="S15" s="147" t="s">
        <v>383</v>
      </c>
      <c r="T15" s="147" t="s">
        <v>383</v>
      </c>
      <c r="U15" s="147" t="s">
        <v>348</v>
      </c>
      <c r="V15" s="147" t="s">
        <v>267</v>
      </c>
      <c r="W15" s="147">
        <v>541</v>
      </c>
      <c r="X15" s="147" t="s">
        <v>268</v>
      </c>
      <c r="Y15" s="147">
        <v>351641445</v>
      </c>
      <c r="Z15" s="147" t="s">
        <v>384</v>
      </c>
      <c r="AA15" s="147" t="s">
        <v>385</v>
      </c>
      <c r="AB15" s="148">
        <v>63000</v>
      </c>
      <c r="AC15" s="147" t="s">
        <v>271</v>
      </c>
      <c r="AD15" s="147">
        <v>24</v>
      </c>
      <c r="AE15" s="147" t="s">
        <v>386</v>
      </c>
      <c r="AF15" s="147" t="s">
        <v>364</v>
      </c>
      <c r="AG15" s="147" t="s">
        <v>387</v>
      </c>
      <c r="AH15" s="147" t="s">
        <v>293</v>
      </c>
      <c r="AI15" s="147" t="s">
        <v>388</v>
      </c>
      <c r="AJ15" s="148">
        <v>3400</v>
      </c>
      <c r="AK15" s="148">
        <v>3400</v>
      </c>
      <c r="AL15" s="147" t="s">
        <v>389</v>
      </c>
      <c r="AM15" s="148">
        <v>53197.08</v>
      </c>
      <c r="AN15" s="148">
        <v>18202.919999999998</v>
      </c>
      <c r="AO15" s="148">
        <v>71400</v>
      </c>
      <c r="AP15" s="148">
        <v>9802.92</v>
      </c>
      <c r="AQ15" s="148">
        <v>415.08</v>
      </c>
      <c r="AR15" s="148">
        <v>10218</v>
      </c>
      <c r="AS15" s="148">
        <v>9802.92</v>
      </c>
      <c r="AT15" s="148">
        <v>415.08</v>
      </c>
      <c r="AU15" s="148">
        <v>10218</v>
      </c>
      <c r="AV15" s="147">
        <v>36</v>
      </c>
      <c r="AW15" s="147"/>
      <c r="AX15" s="147"/>
      <c r="AY15" s="147"/>
      <c r="AZ15" s="147"/>
      <c r="BA15" s="147"/>
      <c r="BB15" s="147" t="s">
        <v>278</v>
      </c>
      <c r="BC15" s="147" t="s">
        <v>279</v>
      </c>
      <c r="BD15" s="147"/>
      <c r="BE15" s="148">
        <v>0</v>
      </c>
      <c r="BF15" s="147"/>
      <c r="BG15" s="147">
        <v>9799621904</v>
      </c>
      <c r="BH15" s="147" t="s">
        <v>280</v>
      </c>
      <c r="BI15" s="149" t="s">
        <v>100</v>
      </c>
      <c r="BJ15" s="150">
        <v>46186</v>
      </c>
      <c r="BK15" s="144" t="s">
        <v>103</v>
      </c>
      <c r="BL15" s="149" t="s">
        <v>108</v>
      </c>
      <c r="BM15" s="151" t="s">
        <v>180</v>
      </c>
      <c r="BN15" s="144"/>
      <c r="BO15" s="144"/>
      <c r="BP15" s="144"/>
      <c r="BQ15" s="152" t="s">
        <v>328</v>
      </c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2026-06-29T09:43:42Z</dcterms:modified>
</cp:coreProperties>
</file>