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13849AD9-CEBB-4851-A0C8-4967A4CAFC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<sst xmlns="http://schemas.openxmlformats.org/spreadsheetml/2006/main" count="309" uniqueCount="278">
  <si>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</si>
  <si>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</si>
  <si>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</si>
  <si>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</si>
  <si>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</si>
  <si>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</si>
  <si>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</si>
  <si>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</si>
  <si>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</si>
  <si>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</si>
  <si>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</si>
  <si>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</si>
  <si>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</si>
  <si>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</si>
  <si>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</si>
  <si>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</si>
  <si>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</si>
  <si>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</si>
  <si>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</si>
  <si>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</si>
  <si>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</si>
  <si>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</si>
  <si>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</si>
  <si>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</si>
  <si>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</si>
  <si>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</si>
  <si>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</si>
  <si>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</si>
  <si>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</si>
  <si>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</si>
  <si>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</si>
  <si>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</si>
  <si>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</si>
  <si>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</si>
  <si>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</si>
  <si>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</si>
  <si>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</si>
  <si>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</si>
  <si>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</si>
  <si>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</si>
  <si>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</si>
  <si>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</si>
  <si>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</si>
  <si>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</si>
  <si>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</si>
  <si>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</si>
  <si>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</si>
  <si>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</si>
  <si>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</si>
  <si>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</si>
  <si>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</si>
  <si>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</si>
  <si>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</si>
  <si>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</si>
  <si>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</si>
  <si>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</si>
  <si>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</si>
  <si>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</si>
  <si>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</si>
  <si>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</si>
  <si>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</si>
  <si>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</si>
  <si>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</si>
  <si>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</si>
  <si>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</si>
  <si>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</si>
  <si>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</si>
  <si>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</si>
  <si>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</si>
  <si>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</si>
  <si>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</si>
  <si>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</si>
  <si>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</si>
  <si>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</si>
  <si>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</si>
  <si>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</si>
  <si>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</si>
  <si>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</si>
  <si>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</si>
  <si>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</si>
  <si>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</si>
  <si>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</si>
  <si>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</si>
  <si>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</si>
  <si>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</si>
  <si>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</si>
  <si>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</si>
  <si>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</si>
  <si>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</si>
  <si>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</si>
  <si>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</si>
  <si>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</si>
  <si>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</si>
  <si>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</si>
  <si>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</si>
  <si>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</si>
  <si>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</si>
  <si>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</si>
  <si>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</si>
  <si>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</si>
  <si>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</si>
  <si>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</si>
  <si>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</si>
  <si>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</si>
  <si>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</si>
  <si>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</si>
  <si>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</si>
  <si>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</si>
  <si>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</si>
  <si>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</si>
  <si>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</si>
  <si>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</si>
  <si>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</si>
  <si>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</si>
  <si>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</si>
  <si>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</si>
  <si>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</si>
  <si>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</si>
  <si>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</si>
  <si>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</si>
  <si>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</si>
  <si>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</si>
  <si>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</si>
  <si>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</si>
  <si>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</si>
  <si>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</si>
  <si>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</si>
  <si>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</si>
  <si>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</si>
  <si>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</si>
  <si>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</si>
  <si>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</si>
  <si>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</si>
  <si>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</si>
  <si>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</si>
  <si>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</si>
  <si>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</si>
  <si>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</si>
  <si>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</si>
  <si>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</si>
  <si>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</si>
  <si>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</si>
  <si>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</si>
  <si>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</si>
  <si>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</si>
  <si>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</si>
  <si>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</si>
  <si>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</si>
  <si>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</si>
  <si>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</si>
  <si>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</si>
  <si>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</si>
  <si>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</si>
  <si>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</si>
  <si>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</si>
  <si>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</si>
  <si>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</si>
  <si>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</si>
  <si>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</si>
  <si>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</si>
  <si>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</si>
  <si>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</si>
  <si>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</si>
  <si>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</si>
  <si>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</si>
  <si>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</si>
  <si>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</si>
  <si>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</si>
  <si>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</si>
  <si>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</si>
  <si>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</si>
  <si>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</si>
  <si>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</si>
  <si>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</si>
  <si>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</si>
  <si>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</si>
  <si>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</si>
  <si>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</si>
  <si>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</si>
  <si>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</si>
  <si>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</si>
  <si>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</si>
  <si>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</si>
  <si>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</si>
  <si>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</si>
  <si>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</si>
  <si>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</si>
  <si>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</si>
  <si>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</si>
  <si>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</si>
  <si>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</si>
  <si>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</si>
  <si>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</si>
  <si>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</si>
  <si>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</si>
  <si>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</si>
  <si>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</si>
  <si>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</si>
  <si>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</si>
  <si>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</si>
  <si>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</si>
  <si>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</si>
  <si>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</si>
  <si>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</si>
  <si>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</si>
  <si>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</si>
  <si>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</si>
  <si>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</si>
  <si>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</si>
  <si>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</si>
  <si>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</si>
  <si>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</si>
  <si>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</si>
  <si>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</si>
  <si>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</si>
  <si>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</si>
  <si>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</si>
  <si>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</si>
  <si>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</si>
  <si>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</si>
  <si>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</si>
  <si>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</si>
  <si>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</si>
  <si>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</si>
  <si>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</si>
  <si>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</si>
  <si>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</si>
  <si>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</si>
  <si>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</si>
  <si>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</si>
  <si>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</si>
  <si>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</si>
  <si>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</si>
  <si>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</si>
  <si>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</si>
  <si>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</si>
  <si>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</si>
  <si>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</si>
  <si>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</si>
  <si>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</si>
  <si>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</si>
  <si>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</si>
  <si>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</si>
  <si>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</si>
  <si>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</si>
  <si>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</si>
  <si>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</si>
  <si>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BH2925</t>
  </si>
  <si>
    <t>Pipra</t>
  </si>
  <si>
    <t>Kesariya</t>
  </si>
  <si>
    <t>Siwan</t>
  </si>
  <si>
    <t>Motihari</t>
  </si>
  <si>
    <t>Bihar-1</t>
  </si>
  <si>
    <t>Dual Staff</t>
  </si>
  <si>
    <t>R</t>
  </si>
  <si>
    <t>Krishna Kumar Yadav</t>
  </si>
  <si>
    <t>SF0091508</t>
  </si>
  <si>
    <t>LO</t>
  </si>
  <si>
    <t>Available &amp; Updated</t>
  </si>
  <si>
    <t>L</t>
  </si>
  <si>
    <t>Ravikant Verma</t>
  </si>
  <si>
    <t>SF0089006</t>
  </si>
  <si>
    <t>SBM</t>
  </si>
  <si>
    <t>Staff Nitesh Kumar, EMP Id :- SF0065234 have stolen amount Rs.104000/- on dated :- 04-05-25 due to which this amount is shortage. I have allready mail to H.O and accounts.</t>
  </si>
  <si>
    <t>NitishKumar</t>
  </si>
  <si>
    <t>SF0065234</t>
  </si>
  <si>
    <t>Branch Quality Manager</t>
  </si>
  <si>
    <t>FN25-26-00698</t>
  </si>
  <si>
    <t>BQM Nitish Kumar/SF0065234 fled away from the Branch with the cash closing amount of Rs. 856637/- from the safe locker on the morning of 5th May 2025. Out of the total amount Rs. 793900/- recovered and deposited in the HO account</t>
  </si>
  <si>
    <t>Business</t>
  </si>
  <si>
    <t>Manoj Kumar Chaurasiya/SF0033255</t>
  </si>
  <si>
    <t>Ranjit Kumar/SF0090200</t>
  </si>
  <si>
    <t>Rakesh Kumar Singh/SF0007606</t>
  </si>
  <si>
    <t>Alok Kumar Raju/SF0091403</t>
  </si>
  <si>
    <t>Absconding</t>
  </si>
  <si>
    <t>Completed-Report Submitted</t>
  </si>
  <si>
    <t>As per complaint raised by the CM Manoj Kumar chawrasiya, BQM Nitish Kumar/SF0065234 cash siphoned off of Rs. 856637/- from the safe locker and fled away from the Branch on 5th May 2025 morning. Out of total amount Rs. 7,93.900/- amountt recovered from the staff.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</si>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</sst>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Pipra</v>
      </c>
      <c r="D5" s="63" t="str">
        <f>IF('Physical Cash at Safe'!D28="Yes", 'Physical Cash at Safe'!A4, 'Borrower Wise Details'!C5)</f>
        <v>BH2925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45782</v>
      </c>
      <c r="H5" s="107" t="s">
        <v>269</v>
      </c>
      <c r="I5" s="61">
        <v>45799</v>
      </c>
      <c r="J5" s="74" t="str">
        <f>IF('Physical Cash at Safe'!D28="Yes",'Physical Cash at Safe'!E28,IF('Borrower Wise Details'!D5&lt;&gt;"",'Borrower Wise Details'!D5,""))</f>
        <v>FN25-26-00698</v>
      </c>
      <c r="K5" s="81">
        <v>0</v>
      </c>
      <c r="L5" s="82">
        <v>856637</v>
      </c>
      <c r="M5" s="82">
        <v>651000</v>
      </c>
      <c r="N5" s="82" t="s">
        <v>270</v>
      </c>
      <c r="O5" s="82" t="s">
        <v>271</v>
      </c>
      <c r="P5" s="82" t="s">
        <v>272</v>
      </c>
      <c r="Q5" s="82" t="s">
        <v>273</v>
      </c>
      <c r="R5" s="75" t="str">
        <f>IF('Physical Cash at Safe'!$D$28="Yes", 'Physical Cash at Safe'!$A$28, IF('Borrower Wise Details'!F5&lt;&gt;"", 'Borrower Wise Details'!F5, ""))</f>
        <v>NitishKumar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SF0065234</v>
      </c>
      <c r="U5" s="77" t="s">
        <v>274</v>
      </c>
      <c r="V5" s="61">
        <v>45782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275</v>
      </c>
      <c r="Z5" s="61">
        <v>45821</v>
      </c>
      <c r="AA5" s="61">
        <v>45822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856637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793900</v>
      </c>
      <c r="AE5" s="126">
        <f>IF(AND(AC5="", AD5=""), "", IF(AD5="", AC5, AC5 - IF(ISNUMBER(AD5), AD5, 0)))</f>
        <v>62737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45822</v>
      </c>
      <c r="AH5" s="70" t="s">
        <v>276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Pipra</v>
      </c>
      <c r="C5" s="50" t="str">
        <f>IF('Fraud Investigation Report'!D5="", "", 'Fraud Investigation Report'!D5)</f>
        <v>BH2925</v>
      </c>
      <c r="D5" s="68" t="str">
        <f>IF(OR('Fraud Investigation Report'!R5="", 'Fraud Investigation Report'!R5=0), "", 'Fraud Investigation Report'!R5)</f>
        <v>NitishKumar</v>
      </c>
      <c r="E5" s="68" t="str">
        <f>IF(OR('Fraud Investigation Report'!T5="", 'Fraud Investigation Report'!T5=0), "", 'Fraud Investigation Report'!T5)</f>
        <v>SF0065234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FN25-26-00698</v>
      </c>
      <c r="H5" s="69">
        <f>IF(OR(ISNUMBER(SEARCH("Safe Locker Cash Siphoned Off",'Fraud Investigation Report'!W5)), ISNUMBER(SEARCH("Safe Locker Cash Siphoned Off",'Fraud Investigation Report'!X5))), 'Physical Cash at Safe'!$A$30, "")</f>
        <v>856637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856637</v>
      </c>
      <c r="O5" s="69">
        <f>IF('Fraud Investigation Report'!AD5="", "", 'Fraud Investigation Report'!AD5)</f>
        <v>793900</v>
      </c>
      <c r="P5" s="126">
        <f>IF(AND(N5="", O5=""), "", IF(O5="", N5, N5 - IF(ISNUMBER(O5), O5, 0)))</f>
        <v>62737</v>
      </c>
      <c r="Q5" s="49"/>
      <c r="R5" s="84" t="s">
        <v>277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" sqref="B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45820</v>
      </c>
      <c r="C6" s="18">
        <v>45819</v>
      </c>
      <c r="D6" s="18">
        <v>45820</v>
      </c>
      <c r="E6" s="19">
        <v>0.47222222222222221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601</v>
      </c>
      <c r="C11" s="23">
        <f>B11*A11</f>
        <v>300500</v>
      </c>
      <c r="D11" s="25">
        <v>162</v>
      </c>
      <c r="E11" s="23">
        <f t="shared" ref="E11:E17" si="0">D11*A11</f>
        <v>81000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147</v>
      </c>
      <c r="E12" s="23">
        <f t="shared" si="0"/>
        <v>29400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207</v>
      </c>
      <c r="E13" s="23">
        <f t="shared" si="0"/>
        <v>20700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16</v>
      </c>
      <c r="E14" s="23">
        <f t="shared" si="0"/>
        <v>800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300558</v>
      </c>
      <c r="D19" s="30" t="s">
        <v>76</v>
      </c>
      <c r="E19" s="31">
        <f>SUM(E10:E18)</f>
        <v>131986</v>
      </c>
    </row>
    <row r="20" spans="1:5" ht="30" customHeight="1" x14ac:dyDescent="0.3">
      <c r="A20" s="159" t="s">
        <v>97</v>
      </c>
      <c r="B20" s="160"/>
      <c r="C20" s="32">
        <v>300558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105835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1" t="s">
        <v>79</v>
      </c>
      <c r="B23" s="162"/>
      <c r="C23" s="52">
        <f>(C19+C21)-(E20+E21)-E19</f>
        <v>62737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6" t="s">
        <v>268</v>
      </c>
      <c r="C24" s="146"/>
      <c r="D24" s="146"/>
      <c r="E24" s="146"/>
    </row>
    <row r="25" spans="1:5" ht="57.75" customHeight="1" x14ac:dyDescent="0.3">
      <c r="A25" s="36" t="s">
        <v>81</v>
      </c>
      <c r="B25" s="135" t="s">
        <v>263</v>
      </c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264</v>
      </c>
      <c r="B28" s="41" t="s">
        <v>265</v>
      </c>
      <c r="C28" s="43" t="s">
        <v>266</v>
      </c>
      <c r="D28" s="43" t="s">
        <v>244</v>
      </c>
      <c r="E28" s="79" t="s">
        <v>267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>
        <v>856637</v>
      </c>
      <c r="B30" s="127">
        <v>793900</v>
      </c>
      <c r="C30" s="128">
        <f>A30-B30</f>
        <v>62737</v>
      </c>
      <c r="D30" s="141" t="s">
        <v>191</v>
      </c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36" t="s">
        <v>258</v>
      </c>
      <c r="E32" s="137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0" t="s">
        <v>259</v>
      </c>
      <c r="E33" s="131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32" t="s">
        <v>260</v>
      </c>
      <c r="E34" s="133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32" t="s">
        <v>261</v>
      </c>
      <c r="E35" s="133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4" t="s">
        <v>262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2025-06-12T07:17:43Z</cp:lastPrinted>
  <dcterms:created xsi:type="dcterms:W3CDTF">2023-04-07T11:05:50Z</dcterms:created>
  <dcterms:modified xsi:type="dcterms:W3CDTF">2025-06-25T13:22:23Z</dcterms:modified>
</cp:coreProperties>
</file>