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Manchiriyal Fraud Report 14-Jun-25/"/>
    </mc:Choice>
  </mc:AlternateContent>
  <xr:revisionPtr revIDLastSave="5" documentId="13_ncr:1_{D4AFFF06-6A1E-48B6-A077-3DEBAD9C4963}" xr6:coauthVersionLast="47" xr6:coauthVersionMax="47" xr10:uidLastSave="{64F26B0F-799E-4301-953F-83ACF05616B5}"/>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<sst xmlns="http://schemas.openxmlformats.org/spreadsheetml/2006/main" count="305" uniqueCount="275">
  <si>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</si>
  <si>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</si>
  <si>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</si>
  <si>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</si>
  <si>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</si>
  <si>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</si>
  <si>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</si>
  <si>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</si>
  <si>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</si>
  <si>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</si>
  <si>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</si>
  <si>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</si>
  <si>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</si>
  <si>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</si>
  <si>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</si>
  <si>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</si>
  <si>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</si>
  <si>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</si>
  <si>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</si>
  <si>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</si>
  <si>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</si>
  <si>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</si>
  <si>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</si>
  <si>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</si>
  <si>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</si>
  <si>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</si>
  <si>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</si>
  <si>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</si>
  <si>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</si>
  <si>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</si>
  <si>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</si>
  <si>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</si>
  <si>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</si>
  <si>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</si>
  <si>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</si>
  <si>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</si>
  <si>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</si>
  <si>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</si>
  <si>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</si>
  <si>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</si>
  <si>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</si>
  <si>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</si>
  <si>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</si>
  <si>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</si>
  <si>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</si>
  <si>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</si>
  <si>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</si>
  <si>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</si>
  <si>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</si>
  <si>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</si>
  <si>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</si>
  <si>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</si>
  <si>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</si>
  <si>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</si>
  <si>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</si>
  <si>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</si>
  <si>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</si>
  <si>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</si>
  <si>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</si>
  <si>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</si>
  <si>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</si>
  <si>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</si>
  <si>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</si>
  <si>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</si>
  <si>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</si>
  <si>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</si>
  <si>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</si>
  <si>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</si>
  <si>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</si>
  <si>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</si>
  <si>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</si>
  <si>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</si>
  <si>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</si>
  <si>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</si>
  <si>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</si>
  <si>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</si>
  <si>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</si>
  <si>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</si>
  <si>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</si>
  <si>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</si>
  <si>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</si>
  <si>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</si>
  <si>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</si>
  <si>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</si>
  <si>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</si>
  <si>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</si>
  <si>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</si>
  <si>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</si>
  <si>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</si>
  <si>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</si>
  <si>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</si>
  <si>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</si>
  <si>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</si>
  <si>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</si>
  <si>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</si>
  <si>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</si>
  <si>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</si>
  <si>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</si>
  <si>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</si>
  <si>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</si>
  <si>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</si>
  <si>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</si>
  <si>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</si>
  <si>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</si>
  <si>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</si>
  <si>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</si>
  <si>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</si>
  <si>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</si>
  <si>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</si>
  <si>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</si>
  <si>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</si>
  <si>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</si>
  <si>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</si>
  <si>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</si>
  <si>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</si>
  <si>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</si>
  <si>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</si>
  <si>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</si>
  <si>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</si>
  <si>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</si>
  <si>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</si>
  <si>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</si>
  <si>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</si>
  <si>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</si>
  <si>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</si>
  <si>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</si>
  <si>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</si>
  <si>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</si>
  <si>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</si>
  <si>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</si>
  <si>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</si>
  <si>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</si>
  <si>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</si>
  <si>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</si>
  <si>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</si>
  <si>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</si>
  <si>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</si>
  <si>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</si>
  <si>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</si>
  <si>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</si>
  <si>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</si>
  <si>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</si>
  <si>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</si>
  <si>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</si>
  <si>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</si>
  <si>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</si>
  <si>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</si>
  <si>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</si>
  <si>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</si>
  <si>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</si>
  <si>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</si>
  <si>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</si>
  <si>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</si>
  <si>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</si>
  <si>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</si>
  <si>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</si>
  <si>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</si>
  <si>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</si>
  <si>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</si>
  <si>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</si>
  <si>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</si>
  <si>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</si>
  <si>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</si>
  <si>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</si>
  <si>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</si>
  <si>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</si>
  <si>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</si>
  <si>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</si>
  <si>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</si>
  <si>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</si>
  <si>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</si>
  <si>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</si>
  <si>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</si>
  <si>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</si>
  <si>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</si>
  <si>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</si>
  <si>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</si>
  <si>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</si>
  <si>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</si>
  <si>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</si>
  <si>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</si>
  <si>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</si>
  <si>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</si>
  <si>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</si>
  <si>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</si>
  <si>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</si>
  <si>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</si>
  <si>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</si>
  <si>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</si>
  <si>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</si>
  <si>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</si>
  <si>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</si>
  <si>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</si>
  <si>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</si>
  <si>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</si>
  <si>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</si>
  <si>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</si>
  <si>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</si>
  <si>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</si>
  <si>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</si>
  <si>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</si>
  <si>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</si>
  <si>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</si>
  <si>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</si>
  <si>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</si>
  <si>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</si>
  <si>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</si>
  <si>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</si>
  <si>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</si>
  <si>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</si>
  <si>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</si>
  <si>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</si>
  <si>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</si>
  <si>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</si>
  <si>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</si>
  <si>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</si>
  <si>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</si>
  <si>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</si>
  <si>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</si>
  <si>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</si>
  <si>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</si>
  <si>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</si>
  <si>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</si>
  <si>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</si>
  <si>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</si>
  <si>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</si>
  <si>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</si>
  <si>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</si>
  <si>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</si>
  <si>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</si>
  <si>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</si>
  <si>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</si>
  <si>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</si>
  <si>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</si>
  <si>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</si>
  <si>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</si>
  <si>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</si>
  <si>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</si>
  <si>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</si>
  <si>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</si>
  <si>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</si>
  <si>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</si>
  <si>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</si>
  <si>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</si>
  <si>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</si>
  <si>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</si>
  <si>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</si>
  <si>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TS3725</t>
  </si>
  <si>
    <t>Manchiriyal</t>
  </si>
  <si>
    <t>Karimnager</t>
  </si>
  <si>
    <t>Nizamabad</t>
  </si>
  <si>
    <t>Hyderabad</t>
  </si>
  <si>
    <t>Rekuntla Saikumar</t>
  </si>
  <si>
    <t>SF0086653</t>
  </si>
  <si>
    <t>LO</t>
  </si>
  <si>
    <t>FN25-26-00704</t>
  </si>
  <si>
    <t>Business</t>
  </si>
  <si>
    <t>Absconding</t>
  </si>
  <si>
    <t>Nagendra  Babu Podichervu/SF0033537</t>
  </si>
  <si>
    <t>Chinthalapally Jagadeesh Reddy/SF0002014</t>
  </si>
  <si>
    <t>Nagendra Dandu/SF0034330</t>
  </si>
  <si>
    <t>Dual Staff</t>
  </si>
  <si>
    <t>Available &amp; Updated</t>
  </si>
  <si>
    <t>G1</t>
  </si>
  <si>
    <t>G2</t>
  </si>
  <si>
    <t>BQM</t>
  </si>
  <si>
    <t>BM</t>
  </si>
  <si>
    <t>Pasala Balanna</t>
  </si>
  <si>
    <t>SF0057219</t>
  </si>
  <si>
    <t>Nalagopula Ajay Goud</t>
  </si>
  <si>
    <t>SF0077303</t>
  </si>
  <si>
    <t>As per BM Comfirmation LO Rekuntla sai Kumar SF0086653 left from the field with collection amount and Branch opening cash balance amount of total Rs.57,052/- on 21st May-2025(Collection amount Rs.20280 and opening cash amount Rs.36772)..and recovered the total collection amount from the employee on 23rd May'25 Rs.43,000/-and 26th May'25 Rs.14,052/-and accounted in FIMO &amp; diposited..</t>
  </si>
  <si>
    <t>Arun Kumar Alavan/CFL0004261</t>
  </si>
  <si>
    <t>Completed-Report Submitted</t>
  </si>
  <si>
    <t>LO Rekuntla Sai Kumar SF0086653 left the field on May 21, 2025, with a total collection amount and branch opening cash balance of Rs. 57,052 (which includes a collection amount of Rs. 20280 and an opening cash amount of Rs. 36772). On May 23, 2025, a total collection of Rs. 43,000 was recovered, and on May 26, 2025, Rs. 14,052 were recovered. These amounts have been accounted for in FIMO, and the deposit slips are attached. As of June 14, 2025, there are no discrepancies in the closing cash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</si>
</sst>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79123\Desktop\Manchiriyal%20PCC\SSFL%20Risk%20Based%20Internal%20Audit%20Report%20Template%20-%20Ver%201.3.xlsx" TargetMode="External"/><Relationship Id="rId1" Type="http://schemas.openxmlformats.org/officeDocument/2006/relationships/externalLinkPath" Target="/Users/SF0079123/Desktop/Manchiriyal%20PCC/SSFL%20Risk%20Based%20Internal%20Audit%20Report%20Template%20-%20Ver%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RBIA Report"/>
      <sheetName val="Annex 1 Physical Cash"/>
      <sheetName val="Annex 2 LO Physical Cash"/>
      <sheetName val="Annex 3 Cash Management"/>
      <sheetName val="Annex 4 Center Meetings"/>
      <sheetName val="Annex 5 CGT-GRT-HS"/>
      <sheetName val="Annex 6 Loan Card"/>
      <sheetName val="Annex 7 Field Verification"/>
      <sheetName val="Annex 8 Registers"/>
      <sheetName val="Annex 9 Loan Documentation"/>
      <sheetName val="Annex 10 Branch Staff"/>
      <sheetName val="Annex 11 Statutory &amp; Complaince"/>
      <sheetName val="Annex 12 Insurance"/>
      <sheetName val="Annex 13 FRT-ND-External Events"/>
      <sheetName val="Annex 14 CSS"/>
      <sheetName val="Annex 15 NS-QM-CE-PAR"/>
      <sheetName val="Annex 16 Compliance"/>
      <sheetName val="Loan Outstanding Report Detaile"/>
    </sheetNames>
    <sheetDataSet>
      <sheetData sheetId="0"/>
      <sheetData sheetId="1"/>
      <sheetData sheetId="2">
        <row r="4">
          <cell r="F4" t="str">
            <v>Telangana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244</v>
      </c>
      <c r="K2" s="87"/>
    </row>
    <row r="3" spans="1:11" x14ac:dyDescent="0.25">
      <c r="A3" s="56" t="s">
        <v>140</v>
      </c>
      <c r="B3" t="s">
        <v>111</v>
      </c>
      <c r="C3" s="54" t="s">
        <v>124</v>
      </c>
      <c r="D3" t="s">
        <v>115</v>
      </c>
      <c r="E3" t="s">
        <v>120</v>
      </c>
      <c r="F3" t="s">
        <v>192</v>
      </c>
      <c r="G3" t="s">
        <v>120</v>
      </c>
      <c r="H3" t="s">
        <v>200</v>
      </c>
      <c r="I3" t="s">
        <v>202</v>
      </c>
      <c r="J3" t="s">
        <v>245</v>
      </c>
      <c r="K3" s="87"/>
    </row>
    <row r="4" spans="1:11" x14ac:dyDescent="0.25">
      <c r="A4" s="56" t="s">
        <v>131</v>
      </c>
      <c r="B4" t="s">
        <v>112</v>
      </c>
      <c r="C4" s="54" t="s">
        <v>125</v>
      </c>
      <c r="D4" t="s">
        <v>161</v>
      </c>
      <c r="E4" t="s">
        <v>130</v>
      </c>
      <c r="F4" t="s">
        <v>193</v>
      </c>
      <c r="G4" s="54"/>
      <c r="I4" t="s">
        <v>203</v>
      </c>
      <c r="J4" t="s">
        <v>246</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X1" zoomScaleNormal="100" workbookViewId="0">
      <pane ySplit="4" topLeftCell="A5" activePane="bottomLeft" state="frozen"/>
      <selection pane="bottomLeft" activeCell="G5" sqref="G5:AE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242</v>
      </c>
      <c r="H3" s="96"/>
    </row>
    <row r="4" spans="1:34" ht="51" x14ac:dyDescent="0.2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Manchiriyal</v>
      </c>
      <c r="D5" s="63" t="str">
        <f>IF('Physical Cash at Safe'!D28="Yes", 'Physical Cash at Safe'!A4, 'Borrower Wise Details'!C5)</f>
        <v>TS3725</v>
      </c>
      <c r="E5" s="63" t="str">
        <f>IF(D5="", "", IF(ISBLANK('Loan Outstanding Report'!C5), IF('Physical Cash at Safe'!D28="Yes", 'Physical Cash at Safe'!A6, ""), 'Loan Outstanding Report'!C5))</f>
        <v>Telangana</v>
      </c>
      <c r="F5" s="63" t="str">
        <f>IF(D5="", "", IF(ISBLANK('Loan Outstanding Report'!D5), IF('Physical Cash at Safe'!D28="Yes", 'Physical Cash at Safe'!E4, ""), 'Loan Outstanding Report'!D5))</f>
        <v>Hyderabad</v>
      </c>
      <c r="G5" s="61">
        <v>45798</v>
      </c>
      <c r="H5" s="107" t="s">
        <v>256</v>
      </c>
      <c r="I5" s="61">
        <v>45799</v>
      </c>
      <c r="J5" s="74" t="str">
        <f>IF('Physical Cash at Safe'!D28="Yes",'Physical Cash at Safe'!E28,IF('Borrower Wise Details'!D5&lt;&gt;"",'Borrower Wise Details'!D5,""))</f>
        <v>FN25-26-00704</v>
      </c>
      <c r="K5" s="81">
        <v>0</v>
      </c>
      <c r="L5" s="82">
        <v>57052</v>
      </c>
      <c r="M5" s="82">
        <v>57052</v>
      </c>
      <c r="N5" s="82" t="s">
        <v>258</v>
      </c>
      <c r="O5" s="82" t="s">
        <v>260</v>
      </c>
      <c r="P5" s="82" t="s">
        <v>259</v>
      </c>
      <c r="Q5" s="82" t="s">
        <v>272</v>
      </c>
      <c r="R5" s="75" t="str">
        <f>IF('Physical Cash at Safe'!$D$28="Yes", 'Physical Cash at Safe'!$A$28, IF('Borrower Wise Details'!F5&lt;&gt;"", 'Borrower Wise Details'!F5, ""))</f>
        <v>Rekuntla Saikumar</v>
      </c>
      <c r="S5" s="74" t="str">
        <f>IF('Physical Cash at Safe'!$D$28="Yes", 'Physical Cash at Safe'!$C$28, IF('Borrower Wise Details'!H5&lt;&gt;"", 'Borrower Wise Details'!H5, ""))</f>
        <v>LO</v>
      </c>
      <c r="T5" s="74" t="str">
        <f>IF('Physical Cash at Safe'!$D$28="Yes", 'Physical Cash at Safe'!$B$28, IF('Borrower Wise Details'!G5&lt;&gt;"", 'Borrower Wise Details'!G5, ""))</f>
        <v>SF0086653</v>
      </c>
      <c r="U5" s="77" t="s">
        <v>257</v>
      </c>
      <c r="V5" s="61">
        <v>45798</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273</v>
      </c>
      <c r="Z5" s="61">
        <v>45821</v>
      </c>
      <c r="AA5" s="61">
        <v>45822</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57052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57052</v>
      </c>
      <c r="AE5" s="126">
        <f>IF(AND(AC5="", AD5=""), "", IF(AD5="", AC5, AC5 - IF(ISNUMBER(AD5), AD5, 0)))</f>
        <v>0</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45822</v>
      </c>
      <c r="AH5" s="70" t="s">
        <v>274</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P5" sqref="P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29" t="s">
        <v>87</v>
      </c>
      <c r="I3" s="129"/>
      <c r="J3" s="129"/>
      <c r="K3" s="129"/>
      <c r="L3" s="129"/>
      <c r="M3" s="129"/>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Manchiriyal</v>
      </c>
      <c r="C5" s="50" t="str">
        <f>IF('Fraud Investigation Report'!D5="", "", 'Fraud Investigation Report'!D5)</f>
        <v>TS3725</v>
      </c>
      <c r="D5" s="68" t="str">
        <f>IF(OR('Fraud Investigation Report'!R5="", 'Fraud Investigation Report'!R5=0), "", 'Fraud Investigation Report'!R5)</f>
        <v>Rekuntla Saikumar</v>
      </c>
      <c r="E5" s="68" t="str">
        <f>IF(OR('Fraud Investigation Report'!T5="", 'Fraud Investigation Report'!T5=0), "", 'Fraud Investigation Report'!T5)</f>
        <v>SF0086653</v>
      </c>
      <c r="F5" s="68" t="str">
        <f>IF(OR('Fraud Investigation Report'!S5="", 'Fraud Investigation Report'!S5=0), "", 'Fraud Investigation Report'!S5)</f>
        <v>LO</v>
      </c>
      <c r="G5" s="50" t="str">
        <f>IF('Fraud Investigation Report'!J5="", "", 'Fraud Investigation Report'!J5)</f>
        <v>FN25-26-00704</v>
      </c>
      <c r="H5" s="69">
        <f>IF(OR(ISNUMBER(SEARCH("Safe Locker Cash Siphoned Off",'Fraud Investigation Report'!W5)), ISNUMBER(SEARCH("Safe Locker Cash Siphoned Off",'Fraud Investigation Report'!X5))), 'Physical Cash at Safe'!$A$30, "")</f>
        <v>57052</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57052</v>
      </c>
      <c r="O5" s="69">
        <f>IF('Fraud Investigation Report'!AD5="", "", 'Fraud Investigation Report'!AD5)</f>
        <v>57052</v>
      </c>
      <c r="P5" s="126">
        <f>IF(AND(N5="", O5=""), "", IF(O5="", N5, N5 - IF(ISNUMBER(O5), O5, 0)))</f>
        <v>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4" sqref="A2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7" t="s">
        <v>2</v>
      </c>
      <c r="B1" s="148"/>
      <c r="C1" s="148"/>
      <c r="D1" s="148"/>
      <c r="E1" s="149"/>
    </row>
    <row r="2" spans="1:5" ht="18.75" x14ac:dyDescent="0.3">
      <c r="A2" s="14"/>
      <c r="B2" s="150" t="s">
        <v>3</v>
      </c>
      <c r="C2" s="150"/>
      <c r="D2" s="150"/>
      <c r="E2" s="15"/>
    </row>
    <row r="3" spans="1:5" x14ac:dyDescent="0.25">
      <c r="A3" s="16" t="s">
        <v>1</v>
      </c>
      <c r="B3" s="16" t="s">
        <v>0</v>
      </c>
      <c r="C3" s="16" t="s">
        <v>66</v>
      </c>
      <c r="D3" s="16" t="s">
        <v>67</v>
      </c>
      <c r="E3" s="16" t="s">
        <v>68</v>
      </c>
    </row>
    <row r="4" spans="1:5" ht="24" customHeight="1" x14ac:dyDescent="0.25">
      <c r="A4" s="40" t="s">
        <v>247</v>
      </c>
      <c r="B4" s="41" t="s">
        <v>248</v>
      </c>
      <c r="C4" s="41" t="s">
        <v>249</v>
      </c>
      <c r="D4" s="41" t="s">
        <v>250</v>
      </c>
      <c r="E4" s="41" t="s">
        <v>251</v>
      </c>
    </row>
    <row r="5" spans="1:5" ht="35.25" customHeight="1" x14ac:dyDescent="0.25">
      <c r="A5" s="17" t="s">
        <v>5</v>
      </c>
      <c r="B5" s="17" t="s">
        <v>99</v>
      </c>
      <c r="C5" s="17" t="s">
        <v>216</v>
      </c>
      <c r="D5" s="17" t="s">
        <v>100</v>
      </c>
      <c r="E5" s="17" t="s">
        <v>69</v>
      </c>
    </row>
    <row r="6" spans="1:5" ht="25.5" customHeight="1" x14ac:dyDescent="0.25">
      <c r="A6" s="42" t="str">
        <f>IF(D6="","",'[1]Branch Audit Summary'!F4)</f>
        <v>Telangana</v>
      </c>
      <c r="B6" s="18">
        <v>45822</v>
      </c>
      <c r="C6" s="18">
        <v>45821</v>
      </c>
      <c r="D6" s="18">
        <v>45822</v>
      </c>
      <c r="E6" s="19">
        <v>0.41666666666666669</v>
      </c>
    </row>
    <row r="7" spans="1:5" ht="15.75" x14ac:dyDescent="0.25">
      <c r="A7" s="151" t="s">
        <v>70</v>
      </c>
      <c r="B7" s="152"/>
      <c r="C7" s="152"/>
      <c r="D7" s="152"/>
      <c r="E7" s="152"/>
    </row>
    <row r="8" spans="1:5" ht="15" customHeight="1" x14ac:dyDescent="0.25">
      <c r="A8" s="153" t="s">
        <v>71</v>
      </c>
      <c r="B8" s="155" t="s">
        <v>92</v>
      </c>
      <c r="C8" s="156"/>
      <c r="D8" s="157" t="s">
        <v>72</v>
      </c>
      <c r="E8" s="158"/>
    </row>
    <row r="9" spans="1:5" x14ac:dyDescent="0.25">
      <c r="A9" s="154"/>
      <c r="B9" s="20" t="s">
        <v>73</v>
      </c>
      <c r="C9" s="21" t="s">
        <v>74</v>
      </c>
      <c r="D9" s="21" t="s">
        <v>73</v>
      </c>
      <c r="E9" s="21" t="s">
        <v>74</v>
      </c>
    </row>
    <row r="10" spans="1:5" x14ac:dyDescent="0.25">
      <c r="A10" s="22">
        <v>2000</v>
      </c>
      <c r="B10" s="93"/>
      <c r="C10" s="23"/>
      <c r="D10" s="93"/>
      <c r="E10" s="23">
        <f>D10*A10</f>
        <v>0</v>
      </c>
    </row>
    <row r="11" spans="1:5" x14ac:dyDescent="0.25">
      <c r="A11" s="24">
        <v>500</v>
      </c>
      <c r="B11" s="25">
        <v>13</v>
      </c>
      <c r="C11" s="23">
        <f>B11*A11</f>
        <v>6500</v>
      </c>
      <c r="D11" s="25">
        <v>13</v>
      </c>
      <c r="E11" s="23">
        <f t="shared" ref="E11:E17" si="0">D11*A11</f>
        <v>6500</v>
      </c>
    </row>
    <row r="12" spans="1:5" x14ac:dyDescent="0.25">
      <c r="A12" s="24">
        <v>200</v>
      </c>
      <c r="B12" s="25">
        <v>0</v>
      </c>
      <c r="C12" s="23">
        <f>B12*A12</f>
        <v>0</v>
      </c>
      <c r="D12" s="25">
        <v>0</v>
      </c>
      <c r="E12" s="23">
        <f t="shared" si="0"/>
        <v>0</v>
      </c>
    </row>
    <row r="13" spans="1:5" x14ac:dyDescent="0.25">
      <c r="A13" s="24">
        <v>100</v>
      </c>
      <c r="B13" s="25">
        <v>8</v>
      </c>
      <c r="C13" s="23">
        <f t="shared" ref="C13:C17" si="1">B13*A13</f>
        <v>800</v>
      </c>
      <c r="D13" s="25">
        <v>8</v>
      </c>
      <c r="E13" s="23">
        <f t="shared" si="0"/>
        <v>800</v>
      </c>
    </row>
    <row r="14" spans="1:5" x14ac:dyDescent="0.25">
      <c r="A14" s="24">
        <v>50</v>
      </c>
      <c r="B14" s="25">
        <v>3</v>
      </c>
      <c r="C14" s="23">
        <f t="shared" si="1"/>
        <v>150</v>
      </c>
      <c r="D14" s="25">
        <v>3</v>
      </c>
      <c r="E14" s="23">
        <f t="shared" si="0"/>
        <v>150</v>
      </c>
    </row>
    <row r="15" spans="1:5" x14ac:dyDescent="0.25">
      <c r="A15" s="24">
        <v>20</v>
      </c>
      <c r="B15" s="25">
        <v>3</v>
      </c>
      <c r="C15" s="23">
        <f t="shared" si="1"/>
        <v>60</v>
      </c>
      <c r="D15" s="25">
        <v>3</v>
      </c>
      <c r="E15" s="23">
        <f t="shared" si="0"/>
        <v>60</v>
      </c>
    </row>
    <row r="16" spans="1:5" x14ac:dyDescent="0.25">
      <c r="A16" s="24">
        <v>10</v>
      </c>
      <c r="B16" s="25">
        <v>0</v>
      </c>
      <c r="C16" s="23">
        <f t="shared" si="1"/>
        <v>0</v>
      </c>
      <c r="D16" s="25">
        <v>0</v>
      </c>
      <c r="E16" s="23">
        <f t="shared" si="0"/>
        <v>0</v>
      </c>
    </row>
    <row r="17" spans="1:5" x14ac:dyDescent="0.25">
      <c r="A17" s="24">
        <v>5</v>
      </c>
      <c r="B17" s="25">
        <v>0</v>
      </c>
      <c r="C17" s="23">
        <f t="shared" si="1"/>
        <v>0</v>
      </c>
      <c r="D17" s="25">
        <v>0</v>
      </c>
      <c r="E17" s="23">
        <f t="shared" si="0"/>
        <v>0</v>
      </c>
    </row>
    <row r="18" spans="1:5" x14ac:dyDescent="0.25">
      <c r="A18" s="26" t="s">
        <v>75</v>
      </c>
      <c r="B18" s="27">
        <v>0</v>
      </c>
      <c r="C18" s="23">
        <f>B18</f>
        <v>0</v>
      </c>
      <c r="D18" s="27">
        <v>0</v>
      </c>
      <c r="E18" s="28">
        <f>D18</f>
        <v>0</v>
      </c>
    </row>
    <row r="19" spans="1:5" x14ac:dyDescent="0.25">
      <c r="A19" s="29"/>
      <c r="B19" s="30" t="s">
        <v>76</v>
      </c>
      <c r="C19" s="31">
        <f>SUM(C10:C18)</f>
        <v>7510</v>
      </c>
      <c r="D19" s="30" t="s">
        <v>76</v>
      </c>
      <c r="E19" s="31">
        <f>SUM(E10:E18)</f>
        <v>7510</v>
      </c>
    </row>
    <row r="20" spans="1:5" ht="30" customHeight="1" x14ac:dyDescent="0.25">
      <c r="A20" s="159" t="s">
        <v>97</v>
      </c>
      <c r="B20" s="160"/>
      <c r="C20" s="32">
        <v>7510</v>
      </c>
      <c r="D20" s="33" t="s">
        <v>91</v>
      </c>
      <c r="E20" s="34"/>
    </row>
    <row r="21" spans="1:5" ht="30" customHeight="1" x14ac:dyDescent="0.25">
      <c r="A21" s="161" t="s">
        <v>88</v>
      </c>
      <c r="B21" s="162"/>
      <c r="C21" s="34"/>
      <c r="D21" s="33" t="s">
        <v>89</v>
      </c>
      <c r="E21" s="34"/>
    </row>
    <row r="22" spans="1:5" ht="30" customHeight="1" x14ac:dyDescent="0.25">
      <c r="A22" s="161" t="s">
        <v>77</v>
      </c>
      <c r="B22" s="162"/>
      <c r="C22" s="34"/>
      <c r="D22" s="35" t="s">
        <v>78</v>
      </c>
      <c r="E22" s="34"/>
    </row>
    <row r="23" spans="1:5" ht="30" customHeight="1" x14ac:dyDescent="0.25">
      <c r="A23" s="161" t="s">
        <v>79</v>
      </c>
      <c r="B23" s="162"/>
      <c r="C23" s="52">
        <f>(C19+C21)-(E20+E21)-E19</f>
        <v>0</v>
      </c>
      <c r="D23" s="53" t="s">
        <v>215</v>
      </c>
      <c r="E23" s="34"/>
    </row>
    <row r="24" spans="1:5" ht="82.5" customHeight="1" x14ac:dyDescent="0.25">
      <c r="A24" s="33" t="s">
        <v>80</v>
      </c>
      <c r="B24" s="146"/>
      <c r="C24" s="146"/>
      <c r="D24" s="146"/>
      <c r="E24" s="146"/>
    </row>
    <row r="25" spans="1:5" ht="57.75" customHeight="1" x14ac:dyDescent="0.25">
      <c r="A25" s="36" t="s">
        <v>81</v>
      </c>
      <c r="B25" s="135" t="s">
        <v>271</v>
      </c>
      <c r="C25" s="135"/>
      <c r="D25" s="135"/>
      <c r="E25" s="135"/>
    </row>
    <row r="26" spans="1:5" ht="20.100000000000001" customHeight="1" x14ac:dyDescent="0.25">
      <c r="A26" s="140" t="s">
        <v>189</v>
      </c>
      <c r="B26" s="140"/>
      <c r="C26" s="140"/>
      <c r="D26" s="140"/>
      <c r="E26" s="140"/>
    </row>
    <row r="27" spans="1:5" ht="27.75" customHeight="1" x14ac:dyDescent="0.25">
      <c r="A27" s="72" t="s">
        <v>142</v>
      </c>
      <c r="B27" s="72" t="s">
        <v>143</v>
      </c>
      <c r="C27" s="72" t="s">
        <v>144</v>
      </c>
      <c r="D27" s="72" t="s">
        <v>185</v>
      </c>
      <c r="E27" s="72" t="s">
        <v>186</v>
      </c>
    </row>
    <row r="28" spans="1:5" ht="30" customHeight="1" x14ac:dyDescent="0.25">
      <c r="A28" s="41" t="s">
        <v>252</v>
      </c>
      <c r="B28" s="41" t="s">
        <v>253</v>
      </c>
      <c r="C28" s="43" t="s">
        <v>254</v>
      </c>
      <c r="D28" s="43" t="s">
        <v>244</v>
      </c>
      <c r="E28" s="79" t="s">
        <v>255</v>
      </c>
    </row>
    <row r="29" spans="1:5" ht="30" customHeight="1" x14ac:dyDescent="0.25">
      <c r="A29" s="72" t="s">
        <v>188</v>
      </c>
      <c r="B29" s="73" t="s">
        <v>187</v>
      </c>
      <c r="C29" s="72" t="s">
        <v>217</v>
      </c>
      <c r="D29" s="138" t="s">
        <v>218</v>
      </c>
      <c r="E29" s="139"/>
    </row>
    <row r="30" spans="1:5" ht="40.15" customHeight="1" x14ac:dyDescent="0.25">
      <c r="A30" s="127">
        <v>57052</v>
      </c>
      <c r="B30" s="127">
        <v>57052</v>
      </c>
      <c r="C30" s="128">
        <f>A30-B30</f>
        <v>0</v>
      </c>
      <c r="D30" s="141" t="s">
        <v>191</v>
      </c>
      <c r="E30" s="142"/>
    </row>
    <row r="31" spans="1:5" ht="15" customHeight="1" x14ac:dyDescent="0.25">
      <c r="A31" s="143"/>
      <c r="B31" s="144"/>
      <c r="C31" s="144"/>
      <c r="D31" s="144"/>
      <c r="E31" s="145"/>
    </row>
    <row r="32" spans="1:5" ht="24.75" customHeight="1" x14ac:dyDescent="0.25">
      <c r="A32" s="37" t="s">
        <v>219</v>
      </c>
      <c r="B32" s="38" t="s">
        <v>261</v>
      </c>
      <c r="C32" s="37" t="s">
        <v>82</v>
      </c>
      <c r="D32" s="136" t="s">
        <v>262</v>
      </c>
      <c r="E32" s="137"/>
    </row>
    <row r="33" spans="1:5" ht="18" customHeight="1" x14ac:dyDescent="0.25">
      <c r="A33" s="37" t="s">
        <v>83</v>
      </c>
      <c r="B33" s="106" t="s">
        <v>263</v>
      </c>
      <c r="C33" s="39" t="s">
        <v>84</v>
      </c>
      <c r="D33" s="130" t="s">
        <v>264</v>
      </c>
      <c r="E33" s="131"/>
    </row>
    <row r="34" spans="1:5" ht="25.5" x14ac:dyDescent="0.25">
      <c r="A34" s="39" t="s">
        <v>220</v>
      </c>
      <c r="B34" s="38" t="s">
        <v>267</v>
      </c>
      <c r="C34" s="39" t="s">
        <v>221</v>
      </c>
      <c r="D34" s="132" t="s">
        <v>269</v>
      </c>
      <c r="E34" s="133"/>
    </row>
    <row r="35" spans="1:5" ht="25.5" x14ac:dyDescent="0.25">
      <c r="A35" s="39" t="s">
        <v>222</v>
      </c>
      <c r="B35" s="38" t="s">
        <v>268</v>
      </c>
      <c r="C35" s="39" t="s">
        <v>224</v>
      </c>
      <c r="D35" s="132" t="s">
        <v>270</v>
      </c>
      <c r="E35" s="133"/>
    </row>
    <row r="36" spans="1:5" ht="25.5" customHeight="1" x14ac:dyDescent="0.25">
      <c r="A36" s="39" t="s">
        <v>223</v>
      </c>
      <c r="B36" s="38" t="s">
        <v>266</v>
      </c>
      <c r="C36" s="39" t="s">
        <v>225</v>
      </c>
      <c r="D36" s="134" t="s">
        <v>265</v>
      </c>
      <c r="E36" s="134"/>
    </row>
    <row r="37" spans="1:5" ht="30" customHeight="1" x14ac:dyDescent="0.25"/>
    <row r="1048576" ht="21" hidden="1" customHeight="1" x14ac:dyDescent="0.2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K5" sqref="K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239</v>
      </c>
      <c r="F3" s="97" t="s">
        <v>240</v>
      </c>
      <c r="U3" s="97" t="s">
        <v>239</v>
      </c>
      <c r="V3" s="97" t="s">
        <v>240</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x14ac:dyDescent="0.2">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15" customHeight="1" x14ac:dyDescent="0.2">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4" zoomScaleNormal="94" workbookViewId="0">
      <pane xSplit="16" ySplit="4" topLeftCell="BM5" activePane="bottomRight" state="frozen"/>
      <selection pane="topRight" activeCell="Q1" sqref="Q1"/>
      <selection pane="bottomLeft" activeCell="A5" sqref="A5"/>
      <selection pane="bottomRight" activeCell="BM6" sqref="BM6"/>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1" x14ac:dyDescent="0.2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2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2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2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2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2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2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2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2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2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2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2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2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2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2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2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2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2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2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2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2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2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2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2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2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2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2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2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2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2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2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2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2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2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2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2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2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2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2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2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2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2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2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2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2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2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2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2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2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2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2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2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2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2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2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2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2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2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2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2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2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2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2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2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2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2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2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2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2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2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2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2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2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2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2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2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2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2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2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2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2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2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2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2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2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2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2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2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2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2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2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2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2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2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2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2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2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2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2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2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2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2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2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2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2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2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2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2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2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2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2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2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2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2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2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2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2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2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2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2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2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2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2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2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2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2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2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2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2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2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2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2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2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2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2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2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2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2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2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2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2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2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2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2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2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2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2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2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2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2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2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2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2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2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2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2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2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2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2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2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2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2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2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2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2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2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2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2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2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2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2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2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2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2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2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2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2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2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2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2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2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2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2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2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2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2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2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2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2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2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2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2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2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2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2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2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2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2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2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2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2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2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2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2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2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2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2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2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2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2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2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2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2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2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2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2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2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2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2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2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2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2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2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2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2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2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2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2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2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2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2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2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2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2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2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2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2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2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2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2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2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2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2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2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2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2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2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2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2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2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2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2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2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2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2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2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2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2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2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2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2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2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2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2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2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2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2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2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2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2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2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2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2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2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2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2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2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2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2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2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2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2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2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2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2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2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2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2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2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2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2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2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2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2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2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2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2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2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2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2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2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2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2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2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2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2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2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2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2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2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2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2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2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2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2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2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2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2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2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2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2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2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2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2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2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2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2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2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2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2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2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2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2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2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2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2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2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2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2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2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2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2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2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2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2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2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2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2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2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2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2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2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2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Ashwinkumar Nanduri</cp:lastModifiedBy>
  <cp:lastPrinted>2025-05-06T06:37:39Z</cp:lastPrinted>
  <dcterms:created xsi:type="dcterms:W3CDTF">2023-04-07T11:05:50Z</dcterms:created>
  <dcterms:modified xsi:type="dcterms:W3CDTF">2025-06-14T09:49:09Z</dcterms:modified>
</cp:coreProperties>
</file>