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14-8-26/FN26-27-00633/"/>
    </mc:Choice>
  </mc:AlternateContent>
  <xr:revisionPtr revIDLastSave="118" documentId="8_{AAAC053E-EFB1-47A1-965F-D94F0B8935D7}" xr6:coauthVersionLast="47" xr6:coauthVersionMax="47" xr10:uidLastSave="{CB418AD7-BBCF-4D65-876D-31B5D13E9322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Report'!$A$4:$BQ$31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<sst xmlns="http://schemas.openxmlformats.org/spreadsheetml/2006/main" count="1367" uniqueCount="512">
  <si>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</si>
  <si>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</si>
  <si>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</si>
  <si>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</si>
  <si>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</si>
  <si>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</si>
  <si>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</si>
  <si>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</si>
  <si>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</si>
  <si>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</si>
  <si>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</si>
  <si>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</si>
  <si>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</si>
  <si>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</si>
  <si>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</si>
  <si>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</si>
  <si>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</si>
  <si>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</si>
  <si>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</si>
  <si>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</si>
  <si>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</si>
  <si>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</si>
  <si>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</si>
  <si>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</si>
  <si>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</si>
  <si>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</si>
  <si>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</si>
  <si>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</si>
  <si>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</si>
  <si>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</si>
  <si>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</si>
  <si>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</si>
  <si>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</si>
  <si>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</si>
  <si>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</si>
  <si>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</si>
  <si>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</si>
  <si>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</si>
  <si>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</si>
  <si>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</si>
  <si>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</si>
  <si>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</si>
  <si>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</si>
  <si>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</si>
  <si>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</si>
  <si>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</si>
  <si>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</si>
  <si>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</si>
  <si>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</si>
  <si>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</si>
  <si>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</si>
  <si>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</si>
  <si>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</si>
  <si>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</si>
  <si>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</si>
  <si>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</si>
  <si>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</si>
  <si>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</si>
  <si>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</si>
  <si>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</si>
  <si>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</si>
  <si>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</si>
  <si>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</si>
  <si>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</si>
  <si>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</si>
  <si>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</si>
  <si>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</si>
  <si>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</si>
  <si>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</si>
  <si>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</si>
  <si>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</si>
  <si>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</si>
  <si>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</si>
  <si>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</si>
  <si>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</si>
  <si>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</si>
  <si>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</si>
  <si>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</si>
  <si>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</si>
  <si>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</si>
  <si>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</si>
  <si>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</si>
  <si>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</si>
  <si>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</si>
  <si>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</si>
  <si>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</si>
  <si>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</si>
  <si>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</si>
  <si>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</si>
  <si>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</si>
  <si>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</si>
  <si>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</si>
  <si>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</si>
  <si>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</si>
  <si>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</si>
  <si>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</si>
  <si>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</si>
  <si>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</si>
  <si>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</si>
  <si>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</si>
  <si>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</si>
  <si>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</si>
  <si>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</si>
  <si>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</si>
  <si>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</si>
  <si>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</si>
  <si>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</si>
  <si>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</si>
  <si>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</si>
  <si>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</si>
  <si>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</si>
  <si>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</si>
  <si>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</si>
  <si>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</si>
  <si>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</si>
  <si>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</si>
  <si>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</si>
  <si>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</si>
  <si>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</si>
  <si>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</si>
  <si>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</si>
  <si>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</si>
  <si>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</si>
  <si>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</si>
  <si>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</si>
  <si>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</si>
  <si>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</si>
  <si>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</si>
  <si>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</si>
  <si>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</si>
  <si>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</si>
  <si>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</si>
  <si>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</si>
  <si>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</si>
  <si>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</si>
  <si>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</si>
  <si>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</si>
  <si>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</si>
  <si>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</si>
  <si>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</si>
  <si>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</si>
  <si>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</si>
  <si>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</si>
  <si>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</si>
  <si>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</si>
  <si>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</si>
  <si>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</si>
  <si>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</si>
  <si>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</si>
  <si>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</si>
  <si>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</si>
  <si>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</si>
  <si>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</si>
  <si>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</si>
  <si>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</si>
  <si>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</si>
  <si>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</si>
  <si>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</si>
  <si>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</si>
  <si>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</si>
  <si>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</si>
  <si>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</si>
  <si>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</si>
  <si>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</si>
  <si>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</si>
  <si>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</si>
  <si>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</si>
  <si>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</si>
  <si>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</si>
  <si>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</si>
  <si>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</si>
  <si>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</si>
  <si>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</si>
  <si>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</si>
  <si>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</si>
  <si>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</si>
  <si>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</si>
  <si>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</si>
  <si>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</si>
  <si>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</si>
  <si>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</si>
  <si>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</si>
  <si>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</si>
  <si>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</si>
  <si>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</si>
  <si>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</si>
  <si>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</si>
  <si>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</si>
  <si>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</si>
  <si>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</si>
  <si>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</si>
  <si>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</si>
  <si>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</si>
  <si>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</si>
  <si>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</si>
  <si>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</si>
  <si>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</si>
  <si>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</si>
  <si>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</si>
  <si>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</si>
  <si>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</si>
  <si>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</si>
  <si>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</si>
  <si>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</si>
  <si>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</si>
  <si>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</si>
  <si>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</si>
  <si>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</si>
  <si>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</si>
  <si>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</si>
  <si>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</si>
  <si>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</si>
  <si>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</si>
  <si>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</si>
  <si>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</si>
  <si>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</si>
  <si>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</si>
  <si>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</si>
  <si>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</si>
  <si>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</si>
  <si>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</si>
  <si>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</si>
  <si>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</si>
  <si>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</si>
  <si>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</si>
  <si>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</si>
  <si>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</si>
  <si>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</si>
  <si>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</si>
  <si>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</si>
  <si>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</si>
  <si>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</si>
  <si>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</si>
  <si>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</si>
  <si>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</si>
  <si>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</si>
  <si>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</si>
  <si>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</si>
  <si>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</si>
  <si>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</si>
  <si>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</si>
  <si>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</si>
  <si>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</si>
  <si>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</si>
  <si>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</si>
  <si>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</si>
  <si>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</si>
  <si>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</si>
  <si>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</si>
  <si>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Arvind Shukla/SF0022381</t>
  </si>
  <si>
    <t>Omkar Namdev/SF0015698</t>
  </si>
  <si>
    <t>Umesh Kumar/SF0088299</t>
  </si>
  <si>
    <t>UP2692</t>
  </si>
  <si>
    <t>Mahoba</t>
  </si>
  <si>
    <t>Chhatarpur</t>
  </si>
  <si>
    <t>Jhansi</t>
  </si>
  <si>
    <t>West</t>
  </si>
  <si>
    <t>Madhya Pradesh 2</t>
  </si>
  <si>
    <t>Dual Staff</t>
  </si>
  <si>
    <t>Available &amp; Updated</t>
  </si>
  <si>
    <t>SHAILENDRA SINGH</t>
  </si>
  <si>
    <t>SF0045569</t>
  </si>
  <si>
    <t>Mukesh Yadav</t>
  </si>
  <si>
    <t>SF0073405</t>
  </si>
  <si>
    <t>Credit Assistant</t>
  </si>
  <si>
    <t>Bhati Pura</t>
  </si>
  <si>
    <t>SF0090661</t>
  </si>
  <si>
    <t>Satyam Singh</t>
  </si>
  <si>
    <t>726197</t>
  </si>
  <si>
    <t>Sonal</t>
  </si>
  <si>
    <t>Chetana</t>
  </si>
  <si>
    <t>SID951376099081</t>
  </si>
  <si>
    <t>OBC</t>
  </si>
  <si>
    <t>MUSLIM</t>
  </si>
  <si>
    <t>Agarbathi Making</t>
  </si>
  <si>
    <t xml:space="preserve">TABASSUM </t>
  </si>
  <si>
    <t>01-Nov-2022</t>
  </si>
  <si>
    <t>06</t>
  </si>
  <si>
    <t>2</t>
  </si>
  <si>
    <t>4.97 Yrs</t>
  </si>
  <si>
    <t>18 Aug 2021</t>
  </si>
  <si>
    <t>&gt; 4 to 6 Years</t>
  </si>
  <si>
    <t>06-Dec-2022</t>
  </si>
  <si>
    <t>01-Jul-2024</t>
  </si>
  <si>
    <t>Open</t>
  </si>
  <si>
    <t>31-Dec-2024</t>
  </si>
  <si>
    <t>&gt;180</t>
  </si>
  <si>
    <t>Kalipahadi</t>
  </si>
  <si>
    <t>SF0094286</t>
  </si>
  <si>
    <t>Gyan Chandra Yadav</t>
  </si>
  <si>
    <t>732671</t>
  </si>
  <si>
    <t>Ma kali</t>
  </si>
  <si>
    <t>SID951376172593</t>
  </si>
  <si>
    <t>SC</t>
  </si>
  <si>
    <t>HINDU</t>
  </si>
  <si>
    <t>Beauty Parlor</t>
  </si>
  <si>
    <t>BEENA</t>
  </si>
  <si>
    <t>09-Jan-2023</t>
  </si>
  <si>
    <t>07</t>
  </si>
  <si>
    <t>4.86 Yrs</t>
  </si>
  <si>
    <t>27 Sep 2021</t>
  </si>
  <si>
    <t>07-Mar-2023</t>
  </si>
  <si>
    <t>30-Jun-2025</t>
  </si>
  <si>
    <t>FN26-27-00633</t>
  </si>
  <si>
    <t>Narayan Saunakiya</t>
  </si>
  <si>
    <t>SF0084154</t>
  </si>
  <si>
    <t>FIR Not Filled</t>
  </si>
  <si>
    <t>FRM</t>
  </si>
  <si>
    <t>Terminated</t>
  </si>
  <si>
    <t>Sudhir Soni</t>
  </si>
  <si>
    <t>SF0099565</t>
  </si>
  <si>
    <t>Barat Pahari</t>
  </si>
  <si>
    <t>731587</t>
  </si>
  <si>
    <t>Man mohan</t>
  </si>
  <si>
    <t>SID951376154777</t>
  </si>
  <si>
    <t>SID951373064871</t>
  </si>
  <si>
    <t>EBC</t>
  </si>
  <si>
    <t>Bakery Business</t>
  </si>
  <si>
    <t>SID951376154623</t>
  </si>
  <si>
    <t>Chilli Business</t>
  </si>
  <si>
    <t>742383</t>
  </si>
  <si>
    <t>ma sarasawati</t>
  </si>
  <si>
    <t>SID951376154892</t>
  </si>
  <si>
    <t>Cashew Business</t>
  </si>
  <si>
    <t>SID951376155017</t>
  </si>
  <si>
    <t>GENERAL</t>
  </si>
  <si>
    <t>Electrical and Electronic Business</t>
  </si>
  <si>
    <t>SID951376163655</t>
  </si>
  <si>
    <t>SID951376154970</t>
  </si>
  <si>
    <t>ALMIRAH Making</t>
  </si>
  <si>
    <t xml:space="preserve">HEERA </t>
  </si>
  <si>
    <t>ANITA</t>
  </si>
  <si>
    <t xml:space="preserve">MRS TARA  </t>
  </si>
  <si>
    <t>RAM DEVI</t>
  </si>
  <si>
    <t>RAMKUMARI</t>
  </si>
  <si>
    <t>CHANDA</t>
  </si>
  <si>
    <t>SHYAMLI</t>
  </si>
  <si>
    <t>21-Nov-2022</t>
  </si>
  <si>
    <t>4.89 Yrs</t>
  </si>
  <si>
    <t>17 Sep 2021</t>
  </si>
  <si>
    <t>08-Jan-2023</t>
  </si>
  <si>
    <t>14-Nov-2024</t>
  </si>
  <si>
    <t>05-Nov-2023</t>
  </si>
  <si>
    <t>7</t>
  </si>
  <si>
    <t>8.76 Yrs</t>
  </si>
  <si>
    <t>23 Sep 2021</t>
  </si>
  <si>
    <t>&gt; 6 to 10 Years</t>
  </si>
  <si>
    <t>05-Dec-2023</t>
  </si>
  <si>
    <t>12-Apr-2026</t>
  </si>
  <si>
    <t>28-Oct-2023</t>
  </si>
  <si>
    <t>13-Mar-2025</t>
  </si>
  <si>
    <t>05-Feb-2024</t>
  </si>
  <si>
    <t>3</t>
  </si>
  <si>
    <t>4.87 Yrs</t>
  </si>
  <si>
    <t>14-Mar-2024</t>
  </si>
  <si>
    <t>14-Jan-2025</t>
  </si>
  <si>
    <t>01-Apr-2024</t>
  </si>
  <si>
    <t>09-May-2024</t>
  </si>
  <si>
    <t>08-Jun-2024</t>
  </si>
  <si>
    <t>25 Sep 2021</t>
  </si>
  <si>
    <t>11-Jul-2024</t>
  </si>
  <si>
    <t>09-Jul-2025</t>
  </si>
  <si>
    <t>18-Mar-2026</t>
  </si>
  <si>
    <t>31-Mar-2025</t>
  </si>
  <si>
    <t>30-Sep-2025</t>
  </si>
  <si>
    <t>Kalipahadi C1</t>
  </si>
  <si>
    <t>Kalipahadi C1 Kaliya 21</t>
  </si>
  <si>
    <t>SSF2616449</t>
  </si>
  <si>
    <t>SSF2779059</t>
  </si>
  <si>
    <t>SSF2779104</t>
  </si>
  <si>
    <t>SID951375609058</t>
  </si>
  <si>
    <t>SID951375609276</t>
  </si>
  <si>
    <t>690643</t>
  </si>
  <si>
    <t>690643 Radha1</t>
  </si>
  <si>
    <t>SID951374467982</t>
  </si>
  <si>
    <t>Barber Shop</t>
  </si>
  <si>
    <t>VINOD KUMARI</t>
  </si>
  <si>
    <t>PHOOLA</t>
  </si>
  <si>
    <t>MEERA</t>
  </si>
  <si>
    <t>SEETA</t>
  </si>
  <si>
    <t>SUSHMA</t>
  </si>
  <si>
    <t>RIHANA</t>
  </si>
  <si>
    <t>18-Jul-2023</t>
  </si>
  <si>
    <t>4.15 Yrs</t>
  </si>
  <si>
    <t>16 Jun 2022</t>
  </si>
  <si>
    <t>07-Sep-2023</t>
  </si>
  <si>
    <t>21-Mar-2025</t>
  </si>
  <si>
    <t>08-Oct-2023</t>
  </si>
  <si>
    <t>3.88 Yrs</t>
  </si>
  <si>
    <t>21 Sep 2022</t>
  </si>
  <si>
    <t>&gt; 2 to 4 Years</t>
  </si>
  <si>
    <t>01-Nov-2023</t>
  </si>
  <si>
    <t>11-Jul-2025</t>
  </si>
  <si>
    <t>18-Oct-2023</t>
  </si>
  <si>
    <t>06-Dec-2023</t>
  </si>
  <si>
    <t>10-Oct-2025</t>
  </si>
  <si>
    <t>4</t>
  </si>
  <si>
    <t>6.46 Yrs</t>
  </si>
  <si>
    <t>16 Mar 2021</t>
  </si>
  <si>
    <t>25-Mar-2025</t>
  </si>
  <si>
    <t>25-Nov-2023</t>
  </si>
  <si>
    <t>18 Mar 2021</t>
  </si>
  <si>
    <t>03-Jan-2024</t>
  </si>
  <si>
    <t>07-Mar-2025</t>
  </si>
  <si>
    <t>05-Jun-2024</t>
  </si>
  <si>
    <t>5</t>
  </si>
  <si>
    <t>7.54 Yrs</t>
  </si>
  <si>
    <t>05 Dec 2020</t>
  </si>
  <si>
    <t>12-Jul-2024</t>
  </si>
  <si>
    <t>21-Jan-2025</t>
  </si>
  <si>
    <t>31-Dec-2025</t>
  </si>
  <si>
    <t>Sah Pahadi</t>
  </si>
  <si>
    <t>735518</t>
  </si>
  <si>
    <t>laxmi</t>
  </si>
  <si>
    <t>SID951376194588</t>
  </si>
  <si>
    <t>Food Item Business</t>
  </si>
  <si>
    <t>SID951376194455</t>
  </si>
  <si>
    <t>741675</t>
  </si>
  <si>
    <t>ansh</t>
  </si>
  <si>
    <t>SID951376235034</t>
  </si>
  <si>
    <t>Irrigation</t>
  </si>
  <si>
    <t>741675 Ansh 21</t>
  </si>
  <si>
    <t>SID951376235113</t>
  </si>
  <si>
    <t>SID951376200697</t>
  </si>
  <si>
    <t>386981</t>
  </si>
  <si>
    <t>386981 Kumkum1</t>
  </si>
  <si>
    <t>SSF2443959</t>
  </si>
  <si>
    <t>AUTOMOBILE SHOP</t>
  </si>
  <si>
    <t>594691</t>
  </si>
  <si>
    <t>pooja 1</t>
  </si>
  <si>
    <t>SID951374891679</t>
  </si>
  <si>
    <t>SID951376235162</t>
  </si>
  <si>
    <t>Kirana shop</t>
  </si>
  <si>
    <t>SID951376235291</t>
  </si>
  <si>
    <t>SSF2598233</t>
  </si>
  <si>
    <t>731452</t>
  </si>
  <si>
    <t>Sumit</t>
  </si>
  <si>
    <t>SID951376153231</t>
  </si>
  <si>
    <t>SID951376185087</t>
  </si>
  <si>
    <t>Agriculture &amp; Farming</t>
  </si>
  <si>
    <t>LAXMI</t>
  </si>
  <si>
    <t>MAMTA</t>
  </si>
  <si>
    <t>RAEESA</t>
  </si>
  <si>
    <t>SHAKUNTALA</t>
  </si>
  <si>
    <t xml:space="preserve">KIRAN </t>
  </si>
  <si>
    <t>PAAN KAUR</t>
  </si>
  <si>
    <t xml:space="preserve">SANGEETA </t>
  </si>
  <si>
    <t>KALA SAHU</t>
  </si>
  <si>
    <t>JUBAIDA</t>
  </si>
  <si>
    <t xml:space="preserve">MRS MAYA </t>
  </si>
  <si>
    <t xml:space="preserve">PUSPA DEVI </t>
  </si>
  <si>
    <t xml:space="preserve">MRS RANI </t>
  </si>
  <si>
    <t>Thu</t>
  </si>
  <si>
    <t>4.85 Yrs</t>
  </si>
  <si>
    <t>03 Oct 2021</t>
  </si>
  <si>
    <t>08-Feb-2023</t>
  </si>
  <si>
    <t>08-Jan-2025</t>
  </si>
  <si>
    <t>4.83 Yrs</t>
  </si>
  <si>
    <t>08 Oct 2021</t>
  </si>
  <si>
    <t>27-Jan-2023</t>
  </si>
  <si>
    <t>4.81 Yrs</t>
  </si>
  <si>
    <t>18 Oct 2021</t>
  </si>
  <si>
    <t>08-Mar-2023</t>
  </si>
  <si>
    <t>01-Aug-2024</t>
  </si>
  <si>
    <t>20-Feb-2023</t>
  </si>
  <si>
    <t>08-Apr-2023</t>
  </si>
  <si>
    <t>16-Feb-2024</t>
  </si>
  <si>
    <t>21-Apr-2023</t>
  </si>
  <si>
    <t>08-Jun-2023</t>
  </si>
  <si>
    <t>01-Mar-2025</t>
  </si>
  <si>
    <t>12-Jul-2023</t>
  </si>
  <si>
    <t>10</t>
  </si>
  <si>
    <t>4.40 Yrs</t>
  </si>
  <si>
    <t>14 Mar 2022</t>
  </si>
  <si>
    <t>10-Sep-2023</t>
  </si>
  <si>
    <t>18-Aug-2025</t>
  </si>
  <si>
    <t>04-Dec-2023</t>
  </si>
  <si>
    <t>08</t>
  </si>
  <si>
    <t>3.61 Yrs</t>
  </si>
  <si>
    <t>10 Dec 2020</t>
  </si>
  <si>
    <t>04-Jan-2024</t>
  </si>
  <si>
    <t>11-Aug-2025</t>
  </si>
  <si>
    <t>20-Mar-2024</t>
  </si>
  <si>
    <t>14-May-2024</t>
  </si>
  <si>
    <t>11-Mar-2025</t>
  </si>
  <si>
    <t>21-Mar-2024</t>
  </si>
  <si>
    <t>26-Apr-2025</t>
  </si>
  <si>
    <t>22-Feb-2024</t>
  </si>
  <si>
    <t>4.16 Yrs</t>
  </si>
  <si>
    <t>10 Jun 2022</t>
  </si>
  <si>
    <t>09-Apr-2024</t>
  </si>
  <si>
    <t>04-Feb-2026</t>
  </si>
  <si>
    <t>03-Jun-2024</t>
  </si>
  <si>
    <t>08-Jul-2024</t>
  </si>
  <si>
    <t>20-Nov-2024</t>
  </si>
  <si>
    <t>4.59 Yrs</t>
  </si>
  <si>
    <t>29 Sep 2021</t>
  </si>
  <si>
    <t>02-Oct-2024</t>
  </si>
  <si>
    <t>From Date :06-Aug-2026</t>
  </si>
  <si>
    <t>To Date : 06-Aug-2026</t>
  </si>
  <si>
    <t>Reporting Time : Friday, 07-Aug-2026, 08:00 AM</t>
  </si>
  <si>
    <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</si>
  <si>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Sudhir Soni/SF0099565</t>
  </si>
  <si>
    <t>As per digital payment receipt, Borrower Tabassum_349467942 paid the below-mentioned EMI amount to the Credit Assistant Narayan Saunakiya_SF0084154 but the same was not posted in the FIMO.
# Borrower paid an EMI amount of Rs. 5,600/- on date 19-Sep-2024 through UPI.
# Borrower paid an EMI amount of Rs. 2,800/- on date 29-Oct-2024 through UPI.
# Borrower paid an EMI amount of Rs. 2,800/- on date 20-Dec-2024 through UPI.
# Total collected amount Rs. 11,200/-
# Amount accounted in FIMO Rs. 0.00/-
# Amount recovered Rs. 0.00/- 
# Net fraud amount Rs. 11,200/-
Evidence Available : Digital Payment Receipt, Borrower Written Statement.
UPI Holder Name : Ankit Spandana.</t>
  </si>
  <si>
    <t>As per digital payment receipt, Borrower Beena_350188589 paid the below-mentioned EMI amount to the Credit Assistant Narayan Saunakiya_SF0084154 but the same was not posted in the FIMO.
# Borrower paid an EMI amount of Rs. 5,600/- on date 07-Dec-2024 through UPI.
# Borrower paid an EMI amount of Rs. 2,800/- on date 29-Dec-2024 through UPI.
# Total collected amount Rs. 8,400/-
# Amount accounted in FIMO Rs. 0.00/-
# Amount recovered Rs. 0.00/- 
# Net fraud amount Rs. 8,400/-
Evidence Available : Digital Payment Receipt, Borrower Written Statement.
UPI Holder Name : Narayan Saunkiya.</t>
  </si>
  <si>
    <t xml:space="preserve">During visit borrower and loan card available, No Fraud Found </t>
  </si>
  <si>
    <t>During visit borrower available but loan card not available</t>
  </si>
  <si>
    <t>Shailendra Singh</t>
  </si>
  <si>
    <t>Branch Manager</t>
  </si>
  <si>
    <t>Sanjay Kumar Dahiya/SF0024674</t>
  </si>
  <si>
    <t>Completed-Report Submitted</t>
  </si>
  <si>
    <t>Credit Assistant Narayan Saunakiya_SF0084154 was found involved in Collection Amount Misappropriation (Collected EMIs but not posted to concerned borrower accounts) on the names of 02 borrower for the amounting to Rs. 19,600/- based on the evidence available.
Credit Assistant Narayan Saunakiya_SF0084154 was terminated on date 21-Apr-2025. (As per EDR report)
# Total collected amount Rs. 19,600/- 
# Amount accounted in FIMO Rs. 0/-
# Amount Recovered Rs. 0/- 
# Net fraud amount Rs. 19,600/-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</si>
</sst>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rgb="FF000000"/>
      <name val="Aptos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2" fillId="0" borderId="0" applyNumberFormat="0" applyFill="0" applyBorder="0" applyAlignment="0" applyProtection="0"/>
  </cellStyleXfs>
  <cellXfs count="166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1" fillId="8" borderId="0" xfId="0" applyFont="1" applyFill="1" applyProtection="1">
      <protection locked="0"/>
    </xf>
    <xf numFmtId="0" fontId="34" fillId="0" borderId="1" xfId="0" applyFont="1" applyBorder="1" applyAlignment="1" applyProtection="1">
      <alignment horizontal="left" vertical="center"/>
      <protection locked="0"/>
    </xf>
    <xf numFmtId="0" fontId="34" fillId="0" borderId="13" xfId="0" applyFont="1" applyBorder="1" applyAlignment="1" applyProtection="1">
      <alignment horizontal="center" vertical="center"/>
      <protection locked="0"/>
    </xf>
    <xf numFmtId="15" fontId="31" fillId="8" borderId="0" xfId="0" applyNumberFormat="1" applyFont="1" applyFill="1" applyProtection="1"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67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5" fillId="0" borderId="15" xfId="0" applyFont="1" applyBorder="1" applyAlignment="1" applyProtection="1">
      <alignment horizontal="center" vertical="center"/>
      <protection locked="0"/>
    </xf>
    <xf numFmtId="0" fontId="35" fillId="0" borderId="15" xfId="17" applyFont="1" applyBorder="1" applyAlignment="1" applyProtection="1">
      <alignment horizontal="center" vertical="center"/>
      <protection locked="0"/>
    </xf>
    <xf numFmtId="0" fontId="35" fillId="0" borderId="1" xfId="26" applyFont="1" applyBorder="1" applyAlignment="1" applyProtection="1">
      <alignment horizontal="center" vertical="center" wrapText="1"/>
      <protection locked="0"/>
    </xf>
    <xf numFmtId="0" fontId="6" fillId="8" borderId="1" xfId="0" applyFont="1" applyFill="1" applyBorder="1" applyAlignment="1" applyProtection="1">
      <alignment horizontal="left" vertical="center" wrapText="1"/>
      <protection locked="0"/>
    </xf>
    <xf numFmtId="0" fontId="17" fillId="8" borderId="0" xfId="0" applyFont="1" applyFill="1" applyAlignment="1" applyProtection="1">
      <alignment vertical="top" readingOrder="1"/>
      <protection locked="0"/>
    </xf>
    <xf numFmtId="0" fontId="17" fillId="6" borderId="1" xfId="0" applyFont="1" applyFill="1" applyBorder="1" applyAlignment="1">
      <alignment horizontal="center" vertical="center" wrapText="1" readingOrder="1"/>
    </xf>
    <xf numFmtId="0" fontId="34" fillId="0" borderId="1" xfId="0" applyFont="1" applyBorder="1" applyAlignment="1">
      <alignment horizontal="center" vertical="center" readingOrder="1"/>
    </xf>
    <xf numFmtId="172" fontId="34" fillId="0" borderId="1" xfId="0" applyNumberFormat="1" applyFont="1" applyBorder="1" applyAlignment="1">
      <alignment horizontal="center" vertical="center" readingOrder="1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4" fillId="0" borderId="8" xfId="0" applyFont="1" applyBorder="1" applyAlignment="1" applyProtection="1">
      <alignment horizontal="left" vertical="center"/>
      <protection locked="0"/>
    </xf>
    <xf numFmtId="0" fontId="34" fillId="0" borderId="10" xfId="0" applyFont="1" applyBorder="1" applyAlignment="1" applyProtection="1">
      <alignment horizontal="left" vertical="center"/>
      <protection locked="0"/>
    </xf>
    <xf numFmtId="0" fontId="34" fillId="0" borderId="8" xfId="0" applyFont="1" applyBorder="1" applyProtection="1">
      <protection locked="0"/>
    </xf>
    <xf numFmtId="0" fontId="34" fillId="0" borderId="10" xfId="0" applyFont="1" applyBorder="1" applyProtection="1">
      <protection locked="0"/>
    </xf>
    <xf numFmtId="0" fontId="34" fillId="0" borderId="2" xfId="0" applyFont="1" applyBorder="1" applyAlignment="1" applyProtection="1">
      <alignment horizontal="center" vertical="center"/>
      <protection locked="0"/>
    </xf>
    <xf numFmtId="0" fontId="34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8" borderId="1" xfId="0" applyFont="1" applyFill="1" applyBorder="1" applyAlignment="1" applyProtection="1">
      <alignment horizontal="left" vertical="center"/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7265625" bestFit="1" customWidth="1"/>
    <col min="2" max="2" width="24.54296875" customWidth="1"/>
    <col min="3" max="3" width="25.26953125" customWidth="1"/>
    <col min="4" max="4" width="25.7265625" customWidth="1"/>
    <col min="5" max="5" width="22.54296875" customWidth="1"/>
    <col min="6" max="6" width="92.26953125" bestFit="1" customWidth="1"/>
    <col min="7" max="7" width="22.453125" bestFit="1" customWidth="1"/>
    <col min="8" max="8" width="11.7265625" bestFit="1" customWidth="1"/>
    <col min="9" max="9" width="30.26953125" customWidth="1"/>
  </cols>
  <sheetData>
    <row r="1" spans="1:11" ht="26" x14ac:dyDescent="0.35">
      <c r="A1" s="4" t="s">
        <v>120</v>
      </c>
      <c r="B1" s="12" t="s">
        <v>121</v>
      </c>
      <c r="C1" s="12" t="s">
        <v>122</v>
      </c>
      <c r="D1" s="12" t="s">
        <v>124</v>
      </c>
      <c r="E1" s="12" t="s">
        <v>125</v>
      </c>
      <c r="F1" s="84" t="s">
        <v>170</v>
      </c>
      <c r="G1" s="84" t="s">
        <v>178</v>
      </c>
      <c r="H1" s="84" t="s">
        <v>181</v>
      </c>
      <c r="I1" s="96" t="s">
        <v>90</v>
      </c>
    </row>
    <row r="2" spans="1:11" x14ac:dyDescent="0.35">
      <c r="A2" s="56" t="s">
        <v>126</v>
      </c>
      <c r="B2" t="s">
        <v>99</v>
      </c>
      <c r="C2" s="54" t="s">
        <v>111</v>
      </c>
      <c r="D2" t="s">
        <v>102</v>
      </c>
      <c r="E2" t="s">
        <v>107</v>
      </c>
      <c r="F2" t="s">
        <v>171</v>
      </c>
      <c r="G2" t="s">
        <v>107</v>
      </c>
      <c r="H2" t="s">
        <v>179</v>
      </c>
      <c r="I2" t="s">
        <v>181</v>
      </c>
      <c r="J2" t="s">
        <v>220</v>
      </c>
      <c r="K2" s="97"/>
    </row>
    <row r="3" spans="1:11" x14ac:dyDescent="0.35">
      <c r="A3" s="56" t="s">
        <v>127</v>
      </c>
      <c r="B3" t="s">
        <v>100</v>
      </c>
      <c r="C3" s="54" t="s">
        <v>112</v>
      </c>
      <c r="D3" t="s">
        <v>103</v>
      </c>
      <c r="E3" t="s">
        <v>108</v>
      </c>
      <c r="F3" t="s">
        <v>172</v>
      </c>
      <c r="G3" t="s">
        <v>108</v>
      </c>
      <c r="H3" t="s">
        <v>180</v>
      </c>
      <c r="I3" t="s">
        <v>182</v>
      </c>
      <c r="J3" t="s">
        <v>221</v>
      </c>
      <c r="K3" s="97"/>
    </row>
    <row r="4" spans="1:11" x14ac:dyDescent="0.35">
      <c r="A4" s="56" t="s">
        <v>119</v>
      </c>
      <c r="B4" t="s">
        <v>101</v>
      </c>
      <c r="C4" s="54" t="s">
        <v>113</v>
      </c>
      <c r="D4" t="s">
        <v>141</v>
      </c>
      <c r="E4" t="s">
        <v>118</v>
      </c>
      <c r="F4" t="s">
        <v>173</v>
      </c>
      <c r="G4" s="54"/>
      <c r="I4" t="s">
        <v>183</v>
      </c>
      <c r="J4" t="s">
        <v>222</v>
      </c>
      <c r="K4" s="97"/>
    </row>
    <row r="5" spans="1:11" x14ac:dyDescent="0.35">
      <c r="A5" s="56" t="s">
        <v>128</v>
      </c>
      <c r="C5" s="54" t="s">
        <v>114</v>
      </c>
      <c r="D5" t="s">
        <v>106</v>
      </c>
      <c r="E5" t="s">
        <v>189</v>
      </c>
      <c r="F5" t="s">
        <v>174</v>
      </c>
      <c r="I5" t="s">
        <v>185</v>
      </c>
      <c r="K5" s="97"/>
    </row>
    <row r="6" spans="1:11" x14ac:dyDescent="0.35">
      <c r="A6" s="56" t="s">
        <v>132</v>
      </c>
      <c r="C6" s="54" t="s">
        <v>110</v>
      </c>
      <c r="D6" t="s">
        <v>104</v>
      </c>
      <c r="E6" t="s">
        <v>109</v>
      </c>
      <c r="I6" t="s">
        <v>186</v>
      </c>
      <c r="K6" s="97"/>
    </row>
    <row r="7" spans="1:11" x14ac:dyDescent="0.35">
      <c r="C7" s="54" t="s">
        <v>115</v>
      </c>
      <c r="E7" t="s">
        <v>105</v>
      </c>
      <c r="I7" t="s">
        <v>187</v>
      </c>
      <c r="K7" s="97"/>
    </row>
    <row r="8" spans="1:11" x14ac:dyDescent="0.35">
      <c r="C8" s="54" t="s">
        <v>116</v>
      </c>
      <c r="E8" t="s">
        <v>104</v>
      </c>
      <c r="I8" t="s">
        <v>188</v>
      </c>
      <c r="K8" s="97"/>
    </row>
    <row r="9" spans="1:11" x14ac:dyDescent="0.35">
      <c r="C9" s="54" t="s">
        <v>117</v>
      </c>
      <c r="I9" t="s">
        <v>184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J5" sqref="J5"/>
    </sheetView>
  </sheetViews>
  <sheetFormatPr defaultColWidth="0" defaultRowHeight="14.5" zeroHeight="1" x14ac:dyDescent="0.35"/>
  <cols>
    <col min="1" max="1" width="9" customWidth="1"/>
    <col min="2" max="2" width="13.26953125" customWidth="1"/>
    <col min="3" max="6" width="15.54296875" customWidth="1"/>
    <col min="7" max="7" width="17.7265625" bestFit="1" customWidth="1"/>
    <col min="8" max="8" width="19.7265625" customWidth="1"/>
    <col min="9" max="9" width="20.2695312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26953125" customWidth="1"/>
    <col min="19" max="19" width="20.26953125" customWidth="1"/>
    <col min="20" max="20" width="18.453125" customWidth="1"/>
    <col min="21" max="21" width="20.26953125" customWidth="1"/>
    <col min="22" max="22" width="25.453125" customWidth="1"/>
    <col min="23" max="23" width="32.26953125" customWidth="1"/>
    <col min="24" max="24" width="46.7265625" customWidth="1"/>
    <col min="25" max="25" width="23.7265625" customWidth="1"/>
    <col min="26" max="26" width="16.7265625" customWidth="1"/>
    <col min="27" max="33" width="16.26953125" customWidth="1"/>
    <col min="34" max="35" width="17" customWidth="1"/>
    <col min="36" max="37" width="31.453125" customWidth="1"/>
    <col min="38" max="38" width="16.26953125" customWidth="1"/>
    <col min="39" max="39" width="15.7265625" customWidth="1"/>
    <col min="40" max="40" width="14.54296875" customWidth="1"/>
    <col min="41" max="41" width="60.453125" customWidth="1"/>
    <col min="42" max="42" width="5.7265625" customWidth="1"/>
    <col min="43" max="43" width="0" hidden="1" customWidth="1"/>
    <col min="44" max="16384" width="5.7265625" hidden="1"/>
  </cols>
  <sheetData>
    <row r="1" spans="1:41" ht="18.5" x14ac:dyDescent="0.35">
      <c r="A1" s="2" t="s">
        <v>2</v>
      </c>
    </row>
    <row r="2" spans="1:41" ht="15.5" x14ac:dyDescent="0.35">
      <c r="A2" s="70" t="s">
        <v>223</v>
      </c>
    </row>
    <row r="3" spans="1:41" ht="15.5" x14ac:dyDescent="0.35">
      <c r="A3" s="71" t="s">
        <v>247</v>
      </c>
      <c r="H3" s="106"/>
    </row>
    <row r="4" spans="1:41" ht="65" x14ac:dyDescent="0.35">
      <c r="A4" s="4" t="s">
        <v>3</v>
      </c>
      <c r="B4" s="4" t="s">
        <v>137</v>
      </c>
      <c r="C4" s="5" t="s">
        <v>136</v>
      </c>
      <c r="D4" s="4" t="s">
        <v>138</v>
      </c>
      <c r="E4" s="5" t="s">
        <v>139</v>
      </c>
      <c r="F4" s="5" t="s">
        <v>191</v>
      </c>
      <c r="G4" s="4" t="s">
        <v>94</v>
      </c>
      <c r="H4" s="4" t="s">
        <v>219</v>
      </c>
      <c r="I4" s="4" t="s">
        <v>95</v>
      </c>
      <c r="J4" s="4" t="s">
        <v>140</v>
      </c>
      <c r="K4" s="4" t="s">
        <v>9</v>
      </c>
      <c r="L4" s="6" t="s">
        <v>6</v>
      </c>
      <c r="M4" s="6" t="s">
        <v>7</v>
      </c>
      <c r="N4" s="6" t="s">
        <v>231</v>
      </c>
      <c r="O4" s="6" t="s">
        <v>232</v>
      </c>
      <c r="P4" s="6" t="s">
        <v>233</v>
      </c>
      <c r="Q4" s="6" t="s">
        <v>234</v>
      </c>
      <c r="R4" s="4" t="s">
        <v>158</v>
      </c>
      <c r="S4" s="7" t="s">
        <v>159</v>
      </c>
      <c r="T4" s="4" t="s">
        <v>160</v>
      </c>
      <c r="U4" s="4" t="s">
        <v>8</v>
      </c>
      <c r="V4" s="4" t="s">
        <v>96</v>
      </c>
      <c r="W4" s="4" t="s">
        <v>161</v>
      </c>
      <c r="X4" s="4" t="s">
        <v>133</v>
      </c>
      <c r="Y4" s="4" t="s">
        <v>79</v>
      </c>
      <c r="Z4" s="4" t="s">
        <v>97</v>
      </c>
      <c r="AA4" s="4" t="s">
        <v>98</v>
      </c>
      <c r="AB4" s="4" t="s">
        <v>239</v>
      </c>
      <c r="AC4" s="4" t="s">
        <v>240</v>
      </c>
      <c r="AD4" s="4" t="s">
        <v>242</v>
      </c>
      <c r="AE4" s="4" t="s">
        <v>241</v>
      </c>
      <c r="AF4" s="4" t="s">
        <v>246</v>
      </c>
      <c r="AG4" s="4" t="s">
        <v>243</v>
      </c>
      <c r="AH4" s="4" t="s">
        <v>134</v>
      </c>
      <c r="AI4" s="4" t="s">
        <v>135</v>
      </c>
      <c r="AJ4" s="4" t="s">
        <v>244</v>
      </c>
      <c r="AK4" s="4" t="s">
        <v>235</v>
      </c>
      <c r="AL4" s="4" t="s">
        <v>236</v>
      </c>
      <c r="AM4" s="4" t="s">
        <v>245</v>
      </c>
      <c r="AN4" s="4" t="s">
        <v>237</v>
      </c>
      <c r="AO4" s="4" t="s">
        <v>238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UP2692</v>
      </c>
      <c r="D5" s="64" t="str">
        <f>IF('Physical Cash at Safe'!D28="Yes", 'Physical Cash at Safe'!A4, 'Borrower Wise Details'!C5)</f>
        <v>Mahoba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Madhya Pradesh 2</v>
      </c>
      <c r="G5" s="61">
        <v>46163</v>
      </c>
      <c r="H5" s="62" t="s">
        <v>307</v>
      </c>
      <c r="I5" s="61">
        <v>46177</v>
      </c>
      <c r="J5" s="79" t="str">
        <f>IF('Physical Cash at Safe'!D28="Yes",'Physical Cash at Safe'!E28,IF('Borrower Wise Details'!D5&lt;&gt;"",'Borrower Wise Details'!D5,""))</f>
        <v>FN26-27-00633</v>
      </c>
      <c r="K5" s="89">
        <v>3</v>
      </c>
      <c r="L5" s="90">
        <v>11200</v>
      </c>
      <c r="M5" s="90">
        <v>0</v>
      </c>
      <c r="N5" s="90" t="s">
        <v>509</v>
      </c>
      <c r="O5" s="90" t="s">
        <v>249</v>
      </c>
      <c r="P5" s="90" t="s">
        <v>250</v>
      </c>
      <c r="Q5" s="90" t="s">
        <v>251</v>
      </c>
      <c r="R5" s="80" t="str">
        <f>IF('Physical Cash at Safe'!$D$28="Yes", 'Physical Cash at Safe'!$A$28, IF('Borrower Wise Details'!F5&lt;&gt;"", 'Borrower Wise Details'!F5, ""))</f>
        <v>Narayan Saunakiya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SF0084154</v>
      </c>
      <c r="U5" s="83" t="s">
        <v>308</v>
      </c>
      <c r="V5" s="61">
        <v>45768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510</v>
      </c>
      <c r="Z5" s="61">
        <v>46241</v>
      </c>
      <c r="AA5" s="61">
        <v>46242</v>
      </c>
      <c r="AB5" s="61" t="s">
        <v>222</v>
      </c>
      <c r="AC5" s="61" t="s">
        <v>222</v>
      </c>
      <c r="AD5" s="61" t="s">
        <v>222</v>
      </c>
      <c r="AE5" s="61" t="s">
        <v>309</v>
      </c>
      <c r="AF5" s="61" t="s">
        <v>310</v>
      </c>
      <c r="AG5" s="120">
        <v>27</v>
      </c>
      <c r="AH5" s="104" cm="1">
        <f t="array" ref="AH5">IF(COUNTA('Loan Outstanding Report'!$BI$5:$BI$31)=0,"",SUMPRODUCT(--(FREQUENCY(IF('Loan Outstanding Report'!$BI$5:$BI$31&lt;&gt;"",MATCH('Loan Outstanding Report'!$S$5:$S$31,'Loan Outstanding Report'!$S$5:$S$31,0)),ROW('Loan Outstanding Report'!$S$5:$S$31)-ROW('Loan Outstanding Report'!S5)+1)&gt;0)))</f>
        <v>27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19600</v>
      </c>
      <c r="AJ5" s="104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19600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46248</v>
      </c>
      <c r="AO5" s="75" t="s">
        <v>511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4" sqref="C4"/>
    </sheetView>
  </sheetViews>
  <sheetFormatPr defaultColWidth="9.26953125" defaultRowHeight="14.5" zeroHeight="1" x14ac:dyDescent="0.35"/>
  <cols>
    <col min="1" max="1" width="8.7265625" customWidth="1"/>
    <col min="2" max="2" width="13.7265625" customWidth="1"/>
    <col min="3" max="3" width="20.26953125" customWidth="1"/>
    <col min="4" max="4" width="23.453125" customWidth="1"/>
    <col min="5" max="5" width="14.7265625" customWidth="1"/>
    <col min="6" max="6" width="18.453125" customWidth="1"/>
    <col min="7" max="7" width="22.54296875" customWidth="1"/>
    <col min="8" max="13" width="23.26953125" customWidth="1"/>
    <col min="14" max="14" width="17.2695312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223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30" t="s">
        <v>81</v>
      </c>
      <c r="I3" s="130"/>
      <c r="J3" s="130"/>
      <c r="K3" s="130"/>
      <c r="L3" s="130"/>
      <c r="M3" s="130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148</v>
      </c>
      <c r="C4" s="10" t="s">
        <v>143</v>
      </c>
      <c r="D4" s="10" t="s">
        <v>162</v>
      </c>
      <c r="E4" s="10" t="s">
        <v>157</v>
      </c>
      <c r="F4" s="10" t="s">
        <v>163</v>
      </c>
      <c r="G4" s="10" t="s">
        <v>156</v>
      </c>
      <c r="H4" s="10" t="s">
        <v>150</v>
      </c>
      <c r="I4" s="10" t="s">
        <v>151</v>
      </c>
      <c r="J4" s="10" t="s">
        <v>152</v>
      </c>
      <c r="K4" s="10" t="s">
        <v>153</v>
      </c>
      <c r="L4" s="10" t="s">
        <v>154</v>
      </c>
      <c r="M4" s="10" t="s">
        <v>155</v>
      </c>
      <c r="N4" s="10" t="s">
        <v>87</v>
      </c>
      <c r="O4" s="10" t="s">
        <v>164</v>
      </c>
      <c r="P4" s="10" t="s">
        <v>88</v>
      </c>
      <c r="Q4" s="10" t="s">
        <v>190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UP2692</v>
      </c>
      <c r="C5" s="50" t="str">
        <f>IF('Fraud Investigation Report'!D5="", "", 'Fraud Investigation Report'!D5)</f>
        <v>Mahoba</v>
      </c>
      <c r="D5" s="73" t="str">
        <f>IF(OR('Fraud Investigation Report'!R5="", 'Fraud Investigation Report'!R5=0), "", 'Fraud Investigation Report'!R5)</f>
        <v>Narayan Saunakiya</v>
      </c>
      <c r="E5" s="73" t="str">
        <f>IF(OR('Fraud Investigation Report'!T5="", 'Fraud Investigation Report'!T5=0), "", 'Fraud Investigation Report'!T5)</f>
        <v>SF0084154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FN26-27-00633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19600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2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1">
        <f>SUM(H5:M5)</f>
        <v>19600</v>
      </c>
      <c r="O5" s="102">
        <f>IFERROR('Fraud Investigation Report'!AJ5+'Fraud Investigation Report'!AK5,"")</f>
        <v>0</v>
      </c>
      <c r="P5" s="101">
        <f>IF(AND(N5="", O5=""), "", IF(O5="", N5, N5 - IF(ISNUMBER(O5), O5, 0)))</f>
        <v>19600</v>
      </c>
      <c r="Q5" s="49" t="s">
        <v>222</v>
      </c>
      <c r="R5" s="93" t="s">
        <v>306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7265625" customWidth="1"/>
    <col min="5" max="5" width="19.7265625" customWidth="1"/>
    <col min="6" max="6" width="1" customWidth="1"/>
    <col min="7" max="16384" width="9.26953125" hidden="1"/>
  </cols>
  <sheetData>
    <row r="1" spans="1:5" ht="18.5" x14ac:dyDescent="0.45">
      <c r="A1" s="132" t="s">
        <v>2</v>
      </c>
      <c r="B1" s="133"/>
      <c r="C1" s="133"/>
      <c r="D1" s="133"/>
      <c r="E1" s="134"/>
    </row>
    <row r="2" spans="1:5" ht="18.5" x14ac:dyDescent="0.45">
      <c r="A2" s="14"/>
      <c r="B2" s="135" t="s">
        <v>223</v>
      </c>
      <c r="C2" s="135"/>
      <c r="D2" s="135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252</v>
      </c>
      <c r="B4" s="41" t="s">
        <v>253</v>
      </c>
      <c r="C4" s="41" t="s">
        <v>254</v>
      </c>
      <c r="D4" s="41" t="s">
        <v>255</v>
      </c>
      <c r="E4" s="41" t="s">
        <v>256</v>
      </c>
    </row>
    <row r="5" spans="1:5" ht="35.25" customHeight="1" x14ac:dyDescent="0.35">
      <c r="A5" s="17" t="s">
        <v>4</v>
      </c>
      <c r="B5" s="17" t="s">
        <v>92</v>
      </c>
      <c r="C5" s="17" t="s">
        <v>193</v>
      </c>
      <c r="D5" s="17" t="s">
        <v>93</v>
      </c>
      <c r="E5" s="17" t="s">
        <v>64</v>
      </c>
    </row>
    <row r="6" spans="1:5" ht="25.5" customHeight="1" x14ac:dyDescent="0.35">
      <c r="A6" s="42" t="s">
        <v>257</v>
      </c>
      <c r="B6" s="18">
        <v>46242</v>
      </c>
      <c r="C6" s="18">
        <v>46241</v>
      </c>
      <c r="D6" s="18">
        <v>46242</v>
      </c>
      <c r="E6" s="19">
        <v>0.43472222222222223</v>
      </c>
    </row>
    <row r="7" spans="1:5" ht="15.5" x14ac:dyDescent="0.35">
      <c r="A7" s="136" t="s">
        <v>65</v>
      </c>
      <c r="B7" s="137"/>
      <c r="C7" s="137"/>
      <c r="D7" s="137"/>
      <c r="E7" s="137"/>
    </row>
    <row r="8" spans="1:5" ht="15" customHeight="1" x14ac:dyDescent="0.35">
      <c r="A8" s="138" t="s">
        <v>66</v>
      </c>
      <c r="B8" s="140" t="s">
        <v>86</v>
      </c>
      <c r="C8" s="141"/>
      <c r="D8" s="142" t="s">
        <v>67</v>
      </c>
      <c r="E8" s="143"/>
    </row>
    <row r="9" spans="1:5" ht="14.5" x14ac:dyDescent="0.35">
      <c r="A9" s="139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3"/>
      <c r="C10" s="23">
        <f>B10*A10</f>
        <v>0</v>
      </c>
      <c r="D10" s="103"/>
      <c r="E10" s="23">
        <f>D10*A10</f>
        <v>0</v>
      </c>
    </row>
    <row r="11" spans="1:5" ht="14.5" x14ac:dyDescent="0.35">
      <c r="A11" s="24">
        <v>500</v>
      </c>
      <c r="B11" s="25">
        <v>190</v>
      </c>
      <c r="C11" s="23">
        <f>B11*A11</f>
        <v>95000</v>
      </c>
      <c r="D11" s="25">
        <v>190</v>
      </c>
      <c r="E11" s="23">
        <f t="shared" ref="E11:E17" si="0">D11*A11</f>
        <v>95000</v>
      </c>
    </row>
    <row r="12" spans="1:5" ht="14.5" x14ac:dyDescent="0.35">
      <c r="A12" s="24">
        <v>200</v>
      </c>
      <c r="B12" s="25">
        <v>52</v>
      </c>
      <c r="C12" s="23">
        <f>B12*A12</f>
        <v>10400</v>
      </c>
      <c r="D12" s="25">
        <v>52</v>
      </c>
      <c r="E12" s="23">
        <f t="shared" si="0"/>
        <v>10400</v>
      </c>
    </row>
    <row r="13" spans="1:5" ht="14.5" x14ac:dyDescent="0.35">
      <c r="A13" s="24">
        <v>100</v>
      </c>
      <c r="B13" s="25">
        <v>112</v>
      </c>
      <c r="C13" s="23">
        <f t="shared" ref="C13:C17" si="1">B13*A13</f>
        <v>11200</v>
      </c>
      <c r="D13" s="25">
        <v>112</v>
      </c>
      <c r="E13" s="23">
        <f t="shared" si="0"/>
        <v>11200</v>
      </c>
    </row>
    <row r="14" spans="1:5" ht="14.5" x14ac:dyDescent="0.35">
      <c r="A14" s="24">
        <v>50</v>
      </c>
      <c r="B14" s="25">
        <v>49</v>
      </c>
      <c r="C14" s="23">
        <f t="shared" si="1"/>
        <v>2450</v>
      </c>
      <c r="D14" s="25">
        <v>49</v>
      </c>
      <c r="E14" s="23">
        <f t="shared" si="0"/>
        <v>2450</v>
      </c>
    </row>
    <row r="15" spans="1:5" ht="14.5" x14ac:dyDescent="0.35">
      <c r="A15" s="24">
        <v>20</v>
      </c>
      <c r="B15" s="25">
        <v>3</v>
      </c>
      <c r="C15" s="23">
        <f t="shared" si="1"/>
        <v>60</v>
      </c>
      <c r="D15" s="25">
        <v>3</v>
      </c>
      <c r="E15" s="23">
        <f t="shared" si="0"/>
        <v>60</v>
      </c>
    </row>
    <row r="16" spans="1:5" ht="14.5" x14ac:dyDescent="0.35">
      <c r="A16" s="24">
        <v>10</v>
      </c>
      <c r="B16" s="25">
        <v>7</v>
      </c>
      <c r="C16" s="23">
        <f t="shared" si="1"/>
        <v>70</v>
      </c>
      <c r="D16" s="25">
        <v>7</v>
      </c>
      <c r="E16" s="23">
        <f t="shared" si="0"/>
        <v>70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4</v>
      </c>
      <c r="C18" s="23">
        <f>B18</f>
        <v>4</v>
      </c>
      <c r="D18" s="27">
        <v>4</v>
      </c>
      <c r="E18" s="28">
        <f>D18</f>
        <v>4</v>
      </c>
    </row>
    <row r="19" spans="1:5" ht="14.5" x14ac:dyDescent="0.35">
      <c r="A19" s="29"/>
      <c r="B19" s="30" t="s">
        <v>71</v>
      </c>
      <c r="C19" s="31">
        <f>SUM(C10:C18)</f>
        <v>119184</v>
      </c>
      <c r="D19" s="30" t="s">
        <v>71</v>
      </c>
      <c r="E19" s="31">
        <f>SUM(E10:E18)</f>
        <v>119184</v>
      </c>
    </row>
    <row r="20" spans="1:5" ht="30" customHeight="1" x14ac:dyDescent="0.35">
      <c r="A20" s="144" t="s">
        <v>91</v>
      </c>
      <c r="B20" s="145"/>
      <c r="C20" s="32">
        <v>119184</v>
      </c>
      <c r="D20" s="33" t="s">
        <v>85</v>
      </c>
      <c r="E20" s="34">
        <v>0</v>
      </c>
    </row>
    <row r="21" spans="1:5" ht="30" customHeight="1" x14ac:dyDescent="0.35">
      <c r="A21" s="146" t="s">
        <v>82</v>
      </c>
      <c r="B21" s="147"/>
      <c r="C21" s="34">
        <v>0</v>
      </c>
      <c r="D21" s="33" t="s">
        <v>83</v>
      </c>
      <c r="E21" s="34">
        <v>0</v>
      </c>
    </row>
    <row r="22" spans="1:5" ht="30" customHeight="1" x14ac:dyDescent="0.35">
      <c r="A22" s="146" t="s">
        <v>72</v>
      </c>
      <c r="B22" s="147"/>
      <c r="C22" s="34"/>
      <c r="D22" s="35" t="s">
        <v>73</v>
      </c>
      <c r="E22" s="34"/>
    </row>
    <row r="23" spans="1:5" ht="30" customHeight="1" x14ac:dyDescent="0.35">
      <c r="A23" s="146" t="s">
        <v>74</v>
      </c>
      <c r="B23" s="147"/>
      <c r="C23" s="52">
        <f>(C19+C21)-(E20+E21)-E19</f>
        <v>0</v>
      </c>
      <c r="D23" s="53" t="s">
        <v>192</v>
      </c>
      <c r="E23" s="34">
        <v>0</v>
      </c>
    </row>
    <row r="24" spans="1:5" ht="82.5" customHeight="1" x14ac:dyDescent="0.35">
      <c r="A24" s="33" t="s">
        <v>225</v>
      </c>
      <c r="B24" s="131"/>
      <c r="C24" s="131"/>
      <c r="D24" s="131"/>
      <c r="E24" s="131"/>
    </row>
    <row r="25" spans="1:5" ht="57.75" customHeight="1" x14ac:dyDescent="0.35">
      <c r="A25" s="36" t="s">
        <v>75</v>
      </c>
      <c r="B25" s="154"/>
      <c r="C25" s="154"/>
      <c r="D25" s="154"/>
      <c r="E25" s="154"/>
    </row>
    <row r="26" spans="1:5" ht="20.149999999999999" customHeight="1" x14ac:dyDescent="0.35">
      <c r="A26" s="159" t="s">
        <v>169</v>
      </c>
      <c r="B26" s="159"/>
      <c r="C26" s="159"/>
      <c r="D26" s="159"/>
      <c r="E26" s="159"/>
    </row>
    <row r="27" spans="1:5" ht="27.75" customHeight="1" x14ac:dyDescent="0.35">
      <c r="A27" s="77" t="s">
        <v>129</v>
      </c>
      <c r="B27" s="77" t="s">
        <v>130</v>
      </c>
      <c r="C27" s="77" t="s">
        <v>131</v>
      </c>
      <c r="D27" s="77" t="s">
        <v>165</v>
      </c>
      <c r="E27" s="77" t="s">
        <v>166</v>
      </c>
    </row>
    <row r="28" spans="1:5" ht="30" customHeight="1" x14ac:dyDescent="0.35">
      <c r="A28" s="41"/>
      <c r="B28" s="41"/>
      <c r="C28" s="43"/>
      <c r="D28" s="43" t="s">
        <v>221</v>
      </c>
      <c r="E28" s="87"/>
    </row>
    <row r="29" spans="1:5" ht="30" customHeight="1" x14ac:dyDescent="0.35">
      <c r="A29" s="77" t="s">
        <v>168</v>
      </c>
      <c r="B29" s="78" t="s">
        <v>167</v>
      </c>
      <c r="C29" s="77" t="s">
        <v>194</v>
      </c>
      <c r="D29" s="157" t="s">
        <v>195</v>
      </c>
      <c r="E29" s="158"/>
    </row>
    <row r="30" spans="1:5" ht="40.15" customHeight="1" x14ac:dyDescent="0.35">
      <c r="A30" s="85"/>
      <c r="B30" s="85"/>
      <c r="C30" s="86" t="str">
        <f>IF(AND(A30="",B30=""),"",A30-B30)</f>
        <v/>
      </c>
      <c r="D30" s="160"/>
      <c r="E30" s="161"/>
    </row>
    <row r="31" spans="1:5" ht="15" customHeight="1" x14ac:dyDescent="0.35">
      <c r="A31" s="162"/>
      <c r="B31" s="163"/>
      <c r="C31" s="163"/>
      <c r="D31" s="163"/>
      <c r="E31" s="164"/>
    </row>
    <row r="32" spans="1:5" ht="24.75" customHeight="1" x14ac:dyDescent="0.35">
      <c r="A32" s="37" t="s">
        <v>196</v>
      </c>
      <c r="B32" s="38" t="s">
        <v>258</v>
      </c>
      <c r="C32" s="37" t="s">
        <v>76</v>
      </c>
      <c r="D32" s="155" t="s">
        <v>259</v>
      </c>
      <c r="E32" s="156"/>
    </row>
    <row r="33" spans="1:5" ht="18" customHeight="1" x14ac:dyDescent="0.35">
      <c r="A33" s="37" t="s">
        <v>77</v>
      </c>
      <c r="B33" s="116">
        <v>234</v>
      </c>
      <c r="C33" s="39" t="s">
        <v>78</v>
      </c>
      <c r="D33" s="148">
        <v>286</v>
      </c>
      <c r="E33" s="149"/>
    </row>
    <row r="34" spans="1:5" ht="26" x14ac:dyDescent="0.35">
      <c r="A34" s="39" t="s">
        <v>197</v>
      </c>
      <c r="B34" s="116" t="s">
        <v>262</v>
      </c>
      <c r="C34" s="39" t="s">
        <v>198</v>
      </c>
      <c r="D34" s="150" t="s">
        <v>507</v>
      </c>
      <c r="E34" s="151" t="s">
        <v>260</v>
      </c>
    </row>
    <row r="35" spans="1:5" ht="26" x14ac:dyDescent="0.35">
      <c r="A35" s="39" t="s">
        <v>199</v>
      </c>
      <c r="B35" s="116" t="s">
        <v>263</v>
      </c>
      <c r="C35" s="39" t="s">
        <v>201</v>
      </c>
      <c r="D35" s="150" t="s">
        <v>261</v>
      </c>
      <c r="E35" s="151" t="s">
        <v>261</v>
      </c>
    </row>
    <row r="36" spans="1:5" ht="25.5" customHeight="1" x14ac:dyDescent="0.35">
      <c r="A36" s="39" t="s">
        <v>200</v>
      </c>
      <c r="B36" s="117" t="s">
        <v>264</v>
      </c>
      <c r="C36" s="39" t="s">
        <v>202</v>
      </c>
      <c r="D36" s="152" t="s">
        <v>508</v>
      </c>
      <c r="E36" s="153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R2" zoomScaleNormal="100" workbookViewId="0">
      <selection activeCell="V5" sqref="V5"/>
    </sheetView>
  </sheetViews>
  <sheetFormatPr defaultColWidth="0" defaultRowHeight="13" zeroHeight="1" x14ac:dyDescent="0.3"/>
  <cols>
    <col min="1" max="1" width="8.7265625" style="13" customWidth="1"/>
    <col min="2" max="2" width="13.26953125" style="13" customWidth="1"/>
    <col min="3" max="3" width="18.7265625" style="13" customWidth="1"/>
    <col min="4" max="4" width="19.7265625" style="13" customWidth="1"/>
    <col min="5" max="5" width="15.7265625" style="13" customWidth="1"/>
    <col min="6" max="6" width="19.54296875" style="13" customWidth="1"/>
    <col min="7" max="8" width="20.7265625" style="13" customWidth="1"/>
    <col min="9" max="10" width="16" style="13" customWidth="1"/>
    <col min="11" max="11" width="14.7265625" style="13" customWidth="1"/>
    <col min="12" max="12" width="17.26953125" style="13" customWidth="1"/>
    <col min="13" max="13" width="18.7265625" style="59" customWidth="1"/>
    <col min="14" max="14" width="15.54296875" style="13" customWidth="1"/>
    <col min="15" max="15" width="17.26953125" style="13" customWidth="1"/>
    <col min="16" max="16" width="28.26953125" style="13" customWidth="1"/>
    <col min="17" max="17" width="16.54296875" style="13" customWidth="1"/>
    <col min="18" max="18" width="17.453125" style="13" customWidth="1"/>
    <col min="19" max="19" width="20.26953125" style="13" customWidth="1"/>
    <col min="20" max="20" width="20.54296875" style="13" customWidth="1"/>
    <col min="21" max="21" width="18" style="13" customWidth="1"/>
    <col min="22" max="22" width="22.7265625" style="13" customWidth="1"/>
    <col min="23" max="23" width="52.26953125" style="13" customWidth="1"/>
    <col min="24" max="24" width="8.7265625" style="13" customWidth="1"/>
    <col min="25" max="16384" width="8.7265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223</v>
      </c>
    </row>
    <row r="3" spans="1:23" ht="15.5" x14ac:dyDescent="0.35">
      <c r="A3" s="71" t="s">
        <v>248</v>
      </c>
      <c r="E3" s="107" t="s">
        <v>216</v>
      </c>
      <c r="F3" s="107" t="s">
        <v>217</v>
      </c>
      <c r="U3" s="107" t="s">
        <v>216</v>
      </c>
      <c r="V3" s="107" t="s">
        <v>217</v>
      </c>
    </row>
    <row r="4" spans="1:23" ht="42.75" customHeight="1" x14ac:dyDescent="0.3">
      <c r="A4" s="8" t="s">
        <v>3</v>
      </c>
      <c r="B4" s="9" t="s">
        <v>142</v>
      </c>
      <c r="C4" s="9" t="s">
        <v>143</v>
      </c>
      <c r="D4" s="9" t="s">
        <v>144</v>
      </c>
      <c r="E4" s="9" t="s">
        <v>226</v>
      </c>
      <c r="F4" s="9" t="s">
        <v>145</v>
      </c>
      <c r="G4" s="9" t="s">
        <v>146</v>
      </c>
      <c r="H4" s="9" t="s">
        <v>147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230</v>
      </c>
      <c r="S4" s="9" t="s">
        <v>229</v>
      </c>
      <c r="T4" s="9" t="s">
        <v>59</v>
      </c>
      <c r="U4" s="9" t="s">
        <v>149</v>
      </c>
      <c r="V4" s="9" t="s">
        <v>90</v>
      </c>
      <c r="W4" s="9" t="s">
        <v>19</v>
      </c>
    </row>
    <row r="5" spans="1:23" ht="30" customHeight="1" thickBot="1" x14ac:dyDescent="0.35">
      <c r="A5" s="65">
        <v>1</v>
      </c>
      <c r="B5" s="60" t="str">
        <f>IF('Loan Outstanding Report'!$G$5="", "", 'Loan Outstanding Report'!$G$5)</f>
        <v>UP2692</v>
      </c>
      <c r="C5" s="60" t="str">
        <f>IF('Loan Outstanding Report'!$H$5="", "", 'Loan Outstanding Report'!$H$5)</f>
        <v>Mahoba</v>
      </c>
      <c r="D5" s="123" t="s">
        <v>303</v>
      </c>
      <c r="E5" s="66">
        <v>46241</v>
      </c>
      <c r="F5" s="122" t="s">
        <v>304</v>
      </c>
      <c r="G5" s="124" t="s">
        <v>305</v>
      </c>
      <c r="H5" s="49" t="s">
        <v>264</v>
      </c>
      <c r="I5" s="49" t="s">
        <v>268</v>
      </c>
      <c r="J5" s="49" t="s">
        <v>271</v>
      </c>
      <c r="K5" s="49" t="s">
        <v>275</v>
      </c>
      <c r="L5" s="11">
        <v>349467942</v>
      </c>
      <c r="M5" s="67">
        <v>44866</v>
      </c>
      <c r="N5" s="49">
        <v>52390</v>
      </c>
      <c r="O5" s="49">
        <v>2800</v>
      </c>
      <c r="P5" s="67" t="s">
        <v>126</v>
      </c>
      <c r="Q5" s="88">
        <v>45554</v>
      </c>
      <c r="R5" s="49">
        <v>5600</v>
      </c>
      <c r="S5" s="49">
        <v>0</v>
      </c>
      <c r="T5" s="49">
        <v>0</v>
      </c>
      <c r="U5" s="68">
        <f t="shared" ref="U5:U69" si="0">IF(AND(ISBLANK(R5),ISBLANK(S5),ISBLANK(T5)),"",R5-(S5+T5))</f>
        <v>5600</v>
      </c>
      <c r="V5" s="42" t="s">
        <v>182</v>
      </c>
      <c r="W5" s="69" t="s">
        <v>503</v>
      </c>
    </row>
    <row r="6" spans="1:23" ht="30" customHeight="1" x14ac:dyDescent="0.3">
      <c r="A6" s="65">
        <v>2</v>
      </c>
      <c r="B6" s="60" t="str">
        <f>IF(J6&lt;&gt;"", $B$5, "")</f>
        <v>UP2692</v>
      </c>
      <c r="C6" s="50" t="str">
        <f>IF(J6&lt;&gt;"", $C$5, "")</f>
        <v>Mahoba</v>
      </c>
      <c r="D6" s="50" t="str">
        <f>IF(J6&lt;&gt;"", $D$5, "")</f>
        <v>FN26-27-00633</v>
      </c>
      <c r="E6" s="66">
        <v>46241</v>
      </c>
      <c r="F6" s="50" t="str">
        <f>IF(J6&lt;&gt;"", $F$5, "")</f>
        <v>Narayan Saunakiya</v>
      </c>
      <c r="G6" s="50" t="str">
        <f>IF(J6&lt;&gt;"", $G$5, "")</f>
        <v>SF0084154</v>
      </c>
      <c r="H6" s="50" t="str">
        <f>IF(J6&lt;&gt;"", $H$5, "")</f>
        <v>Credit Assistant</v>
      </c>
      <c r="I6" s="49" t="s">
        <v>268</v>
      </c>
      <c r="J6" s="49" t="s">
        <v>271</v>
      </c>
      <c r="K6" s="49" t="s">
        <v>275</v>
      </c>
      <c r="L6" s="11">
        <v>349467942</v>
      </c>
      <c r="M6" s="67">
        <v>44866</v>
      </c>
      <c r="N6" s="49">
        <v>52390</v>
      </c>
      <c r="O6" s="49">
        <v>2800</v>
      </c>
      <c r="P6" s="67" t="s">
        <v>126</v>
      </c>
      <c r="Q6" s="67">
        <v>45594</v>
      </c>
      <c r="R6" s="49">
        <v>2800</v>
      </c>
      <c r="S6" s="49">
        <v>0</v>
      </c>
      <c r="T6" s="49">
        <v>0</v>
      </c>
      <c r="U6" s="68">
        <f t="shared" si="0"/>
        <v>2800</v>
      </c>
      <c r="V6" s="42" t="s">
        <v>182</v>
      </c>
      <c r="W6" s="69" t="s">
        <v>503</v>
      </c>
    </row>
    <row r="7" spans="1:23" ht="30" customHeight="1" x14ac:dyDescent="0.3">
      <c r="A7" s="65">
        <v>3</v>
      </c>
      <c r="B7" s="60" t="str">
        <f t="shared" ref="B7:B70" si="1">IF(J7&lt;&gt;"", $B$5, "")</f>
        <v>UP2692</v>
      </c>
      <c r="C7" s="50" t="str">
        <f t="shared" ref="C7:C70" si="2">IF(J7&lt;&gt;"", $C$5, "")</f>
        <v>Mahoba</v>
      </c>
      <c r="D7" s="50" t="str">
        <f t="shared" ref="D7:D70" si="3">IF(J7&lt;&gt;"", $D$5, "")</f>
        <v>FN26-27-00633</v>
      </c>
      <c r="E7" s="66">
        <v>46241</v>
      </c>
      <c r="F7" s="50" t="str">
        <f t="shared" ref="F7:F70" si="4">IF(J7&lt;&gt;"", $F$5, "")</f>
        <v>Narayan Saunakiya</v>
      </c>
      <c r="G7" s="50" t="str">
        <f t="shared" ref="G7:G70" si="5">IF(J7&lt;&gt;"", $G$5, "")</f>
        <v>SF0084154</v>
      </c>
      <c r="H7" s="50" t="str">
        <f t="shared" ref="H7:H70" si="6">IF(J7&lt;&gt;"", $H$5, "")</f>
        <v>Credit Assistant</v>
      </c>
      <c r="I7" s="49" t="s">
        <v>268</v>
      </c>
      <c r="J7" s="49" t="s">
        <v>271</v>
      </c>
      <c r="K7" s="49" t="s">
        <v>275</v>
      </c>
      <c r="L7" s="11">
        <v>349467942</v>
      </c>
      <c r="M7" s="67">
        <v>44866</v>
      </c>
      <c r="N7" s="49">
        <v>52390</v>
      </c>
      <c r="O7" s="49">
        <v>2800</v>
      </c>
      <c r="P7" s="67" t="s">
        <v>126</v>
      </c>
      <c r="Q7" s="67">
        <v>45646</v>
      </c>
      <c r="R7" s="49">
        <v>2800</v>
      </c>
      <c r="S7" s="49">
        <v>0</v>
      </c>
      <c r="T7" s="49">
        <v>0</v>
      </c>
      <c r="U7" s="68">
        <f t="shared" si="0"/>
        <v>2800</v>
      </c>
      <c r="V7" s="42" t="s">
        <v>182</v>
      </c>
      <c r="W7" s="69" t="s">
        <v>503</v>
      </c>
    </row>
    <row r="8" spans="1:23" ht="30" customHeight="1" x14ac:dyDescent="0.3">
      <c r="A8" s="65">
        <v>4</v>
      </c>
      <c r="B8" s="60" t="str">
        <f t="shared" si="1"/>
        <v>UP2692</v>
      </c>
      <c r="C8" s="50" t="str">
        <f t="shared" si="2"/>
        <v>Mahoba</v>
      </c>
      <c r="D8" s="50" t="str">
        <f t="shared" si="3"/>
        <v>FN26-27-00633</v>
      </c>
      <c r="E8" s="66">
        <v>46242</v>
      </c>
      <c r="F8" s="50" t="str">
        <f t="shared" si="4"/>
        <v>Narayan Saunakiya</v>
      </c>
      <c r="G8" s="50" t="str">
        <f t="shared" si="5"/>
        <v>SF0084154</v>
      </c>
      <c r="H8" s="50" t="str">
        <f t="shared" si="6"/>
        <v>Credit Assistant</v>
      </c>
      <c r="I8" s="49" t="s">
        <v>290</v>
      </c>
      <c r="J8" s="49" t="s">
        <v>292</v>
      </c>
      <c r="K8" s="49" t="s">
        <v>296</v>
      </c>
      <c r="L8" s="11">
        <v>350188589</v>
      </c>
      <c r="M8" s="67">
        <v>44935</v>
      </c>
      <c r="N8" s="49">
        <v>52390</v>
      </c>
      <c r="O8" s="49">
        <v>2800</v>
      </c>
      <c r="P8" s="67" t="s">
        <v>126</v>
      </c>
      <c r="Q8" s="67">
        <v>45633</v>
      </c>
      <c r="R8" s="49">
        <v>5600</v>
      </c>
      <c r="S8" s="49">
        <v>0</v>
      </c>
      <c r="T8" s="49">
        <v>0</v>
      </c>
      <c r="U8" s="68">
        <f t="shared" si="0"/>
        <v>5600</v>
      </c>
      <c r="V8" s="42" t="s">
        <v>182</v>
      </c>
      <c r="W8" s="69" t="s">
        <v>504</v>
      </c>
    </row>
    <row r="9" spans="1:23" ht="30" customHeight="1" x14ac:dyDescent="0.3">
      <c r="A9" s="65">
        <v>5</v>
      </c>
      <c r="B9" s="60" t="str">
        <f t="shared" si="1"/>
        <v>UP2692</v>
      </c>
      <c r="C9" s="50" t="str">
        <f t="shared" si="2"/>
        <v>Mahoba</v>
      </c>
      <c r="D9" s="50" t="str">
        <f t="shared" si="3"/>
        <v>FN26-27-00633</v>
      </c>
      <c r="E9" s="66">
        <v>46242</v>
      </c>
      <c r="F9" s="50" t="str">
        <f t="shared" si="4"/>
        <v>Narayan Saunakiya</v>
      </c>
      <c r="G9" s="50" t="str">
        <f t="shared" si="5"/>
        <v>SF0084154</v>
      </c>
      <c r="H9" s="50" t="str">
        <f t="shared" si="6"/>
        <v>Credit Assistant</v>
      </c>
      <c r="I9" s="49" t="s">
        <v>290</v>
      </c>
      <c r="J9" s="49" t="s">
        <v>292</v>
      </c>
      <c r="K9" s="49" t="s">
        <v>296</v>
      </c>
      <c r="L9" s="11">
        <v>350188589</v>
      </c>
      <c r="M9" s="67">
        <v>44935</v>
      </c>
      <c r="N9" s="49">
        <v>52390</v>
      </c>
      <c r="O9" s="49">
        <v>2800</v>
      </c>
      <c r="P9" s="67" t="s">
        <v>126</v>
      </c>
      <c r="Q9" s="67">
        <v>45655</v>
      </c>
      <c r="R9" s="49">
        <v>2800</v>
      </c>
      <c r="S9" s="49">
        <v>0</v>
      </c>
      <c r="T9" s="49">
        <v>0</v>
      </c>
      <c r="U9" s="68">
        <f t="shared" si="0"/>
        <v>2800</v>
      </c>
      <c r="V9" s="42" t="s">
        <v>182</v>
      </c>
      <c r="W9" s="69" t="s">
        <v>504</v>
      </c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5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Q31"/>
  <sheetViews>
    <sheetView showGridLines="0" topLeftCell="BG1" zoomScaleNormal="100" workbookViewId="0">
      <selection activeCell="BH5" sqref="BH5"/>
    </sheetView>
  </sheetViews>
  <sheetFormatPr defaultColWidth="108.54296875" defaultRowHeight="14.5" x14ac:dyDescent="0.35"/>
  <cols>
    <col min="1" max="1" width="9.1796875" style="109" customWidth="1"/>
    <col min="2" max="2" width="9.453125" style="109" bestFit="1" customWidth="1"/>
    <col min="3" max="3" width="15.81640625" style="109" bestFit="1" customWidth="1"/>
    <col min="4" max="4" width="10.81640625" style="109" bestFit="1" customWidth="1"/>
    <col min="5" max="5" width="10" style="109" bestFit="1" customWidth="1"/>
    <col min="6" max="6" width="11.1796875" style="109" bestFit="1" customWidth="1"/>
    <col min="7" max="7" width="15.26953125" style="109" bestFit="1" customWidth="1"/>
    <col min="8" max="8" width="10.81640625" style="109" bestFit="1" customWidth="1"/>
    <col min="9" max="9" width="12.54296875" style="109" bestFit="1" customWidth="1"/>
    <col min="10" max="10" width="11" style="109" bestFit="1" customWidth="1"/>
    <col min="11" max="11" width="12.7265625" style="109" bestFit="1" customWidth="1"/>
    <col min="12" max="12" width="14.26953125" style="109" bestFit="1" customWidth="1"/>
    <col min="13" max="13" width="17.54296875" style="109" bestFit="1" customWidth="1"/>
    <col min="14" max="14" width="12.81640625" style="109" bestFit="1" customWidth="1"/>
    <col min="15" max="15" width="18.1796875" style="109" bestFit="1" customWidth="1"/>
    <col min="16" max="16" width="12.453125" style="109" bestFit="1" customWidth="1"/>
    <col min="17" max="17" width="20.26953125" style="109" bestFit="1" customWidth="1"/>
    <col min="18" max="18" width="16.81640625" style="109" bestFit="1" customWidth="1"/>
    <col min="19" max="20" width="15.7265625" style="109" bestFit="1" customWidth="1"/>
    <col min="21" max="21" width="9.81640625" style="109" bestFit="1" customWidth="1"/>
    <col min="22" max="22" width="11.7265625" style="109" bestFit="1" customWidth="1"/>
    <col min="23" max="23" width="12.7265625" style="109" bestFit="1" customWidth="1"/>
    <col min="24" max="24" width="28.1796875" style="109" bestFit="1" customWidth="1"/>
    <col min="25" max="25" width="12.453125" style="109" bestFit="1" customWidth="1"/>
    <col min="26" max="26" width="18.54296875" style="109" bestFit="1" customWidth="1"/>
    <col min="27" max="27" width="12.81640625" style="109" bestFit="1" customWidth="1"/>
    <col min="28" max="28" width="16.1796875" style="109" bestFit="1" customWidth="1"/>
    <col min="29" max="29" width="22.453125" style="109" bestFit="1" customWidth="1"/>
    <col min="30" max="30" width="19.54296875" style="109" bestFit="1" customWidth="1"/>
    <col min="31" max="31" width="13.7265625" style="109" bestFit="1" customWidth="1"/>
    <col min="32" max="32" width="11.54296875" style="109" bestFit="1" customWidth="1"/>
    <col min="33" max="33" width="23.1796875" style="109" bestFit="1" customWidth="1"/>
    <col min="34" max="34" width="18" style="109" bestFit="1" customWidth="1"/>
    <col min="35" max="35" width="22.7265625" style="109" bestFit="1" customWidth="1"/>
    <col min="36" max="36" width="19" style="109" bestFit="1" customWidth="1"/>
    <col min="37" max="37" width="21.1796875" style="109" bestFit="1" customWidth="1"/>
    <col min="38" max="38" width="18.7265625" style="109" bestFit="1" customWidth="1"/>
    <col min="39" max="39" width="20.453125" style="109" bestFit="1" customWidth="1"/>
    <col min="40" max="40" width="20.1796875" style="109" bestFit="1" customWidth="1"/>
    <col min="41" max="41" width="17.7265625" style="109" bestFit="1" customWidth="1"/>
    <col min="42" max="42" width="22.453125" style="109" bestFit="1" customWidth="1"/>
    <col min="43" max="43" width="22.1796875" style="109" bestFit="1" customWidth="1"/>
    <col min="44" max="44" width="19.54296875" style="109" bestFit="1" customWidth="1"/>
    <col min="45" max="45" width="16.54296875" style="109" bestFit="1" customWidth="1"/>
    <col min="46" max="46" width="15.54296875" style="109" bestFit="1" customWidth="1"/>
    <col min="47" max="47" width="17.26953125" style="109" bestFit="1" customWidth="1"/>
    <col min="48" max="48" width="23.81640625" style="109" bestFit="1" customWidth="1"/>
    <col min="49" max="49" width="11.81640625" style="109" bestFit="1" customWidth="1"/>
    <col min="50" max="50" width="16.54296875" style="109" bestFit="1" customWidth="1"/>
    <col min="51" max="51" width="23.26953125" style="109" bestFit="1" customWidth="1"/>
    <col min="52" max="52" width="19" style="109" bestFit="1" customWidth="1"/>
    <col min="53" max="53" width="22.26953125" style="109" bestFit="1" customWidth="1"/>
    <col min="54" max="54" width="14.54296875" style="109" bestFit="1" customWidth="1"/>
    <col min="55" max="55" width="13.7265625" style="109" bestFit="1" customWidth="1"/>
    <col min="56" max="56" width="13.453125" style="109" bestFit="1" customWidth="1"/>
    <col min="57" max="57" width="16.26953125" style="109" bestFit="1" customWidth="1"/>
    <col min="58" max="58" width="15.7265625" style="109" bestFit="1" customWidth="1"/>
    <col min="59" max="59" width="26.453125" style="109" bestFit="1" customWidth="1"/>
    <col min="60" max="60" width="25" style="109" bestFit="1" customWidth="1"/>
    <col min="61" max="61" width="20" style="109" bestFit="1" customWidth="1"/>
    <col min="62" max="62" width="17.26953125" style="109" bestFit="1" customWidth="1"/>
    <col min="63" max="63" width="24.26953125" style="110" bestFit="1" customWidth="1"/>
    <col min="64" max="64" width="16.1796875" style="111" bestFit="1" customWidth="1"/>
    <col min="65" max="65" width="24.453125" style="112" bestFit="1" customWidth="1"/>
    <col min="66" max="66" width="28.7265625" style="113" bestFit="1" customWidth="1"/>
    <col min="67" max="67" width="21.26953125" style="109" bestFit="1" customWidth="1"/>
    <col min="68" max="68" width="23.54296875" style="114" bestFit="1" customWidth="1"/>
    <col min="69" max="69" width="100.26953125" style="109" customWidth="1"/>
    <col min="70" max="16384" width="108.54296875" style="109"/>
  </cols>
  <sheetData>
    <row r="1" spans="1:69" x14ac:dyDescent="0.35">
      <c r="A1" s="126" t="s">
        <v>498</v>
      </c>
      <c r="B1" s="118"/>
      <c r="C1" s="115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26" t="s">
        <v>499</v>
      </c>
      <c r="B2" s="118"/>
      <c r="C2" s="115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26" t="s">
        <v>500</v>
      </c>
      <c r="B3" s="115"/>
      <c r="C3" s="115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08" t="s">
        <v>216</v>
      </c>
      <c r="BH3" s="108" t="s">
        <v>218</v>
      </c>
      <c r="BI3" s="98"/>
      <c r="BJ3" s="98"/>
      <c r="BK3" s="99"/>
      <c r="BL3" s="100"/>
      <c r="BM3" s="98"/>
      <c r="BN3" s="98"/>
      <c r="BO3" s="98"/>
      <c r="BP3" s="108" t="s">
        <v>216</v>
      </c>
      <c r="BQ3" s="108" t="s">
        <v>218</v>
      </c>
    </row>
    <row r="4" spans="1:69" ht="26" x14ac:dyDescent="0.35">
      <c r="A4" s="127" t="s">
        <v>203</v>
      </c>
      <c r="B4" s="127" t="s">
        <v>5</v>
      </c>
      <c r="C4" s="127" t="s">
        <v>4</v>
      </c>
      <c r="D4" s="127" t="s">
        <v>63</v>
      </c>
      <c r="E4" s="127" t="s">
        <v>62</v>
      </c>
      <c r="F4" s="127" t="s">
        <v>20</v>
      </c>
      <c r="G4" s="127" t="s">
        <v>1</v>
      </c>
      <c r="H4" s="127" t="s">
        <v>204</v>
      </c>
      <c r="I4" s="127" t="s">
        <v>21</v>
      </c>
      <c r="J4" s="127" t="s">
        <v>205</v>
      </c>
      <c r="K4" s="127" t="s">
        <v>22</v>
      </c>
      <c r="L4" s="127" t="s">
        <v>23</v>
      </c>
      <c r="M4" s="127" t="s">
        <v>24</v>
      </c>
      <c r="N4" s="127" t="s">
        <v>25</v>
      </c>
      <c r="O4" s="127" t="s">
        <v>10</v>
      </c>
      <c r="P4" s="127" t="s">
        <v>26</v>
      </c>
      <c r="Q4" s="127" t="s">
        <v>27</v>
      </c>
      <c r="R4" s="127" t="s">
        <v>28</v>
      </c>
      <c r="S4" s="127" t="s">
        <v>206</v>
      </c>
      <c r="T4" s="127" t="s">
        <v>207</v>
      </c>
      <c r="U4" s="127" t="s">
        <v>29</v>
      </c>
      <c r="V4" s="127" t="s">
        <v>30</v>
      </c>
      <c r="W4" s="127" t="s">
        <v>31</v>
      </c>
      <c r="X4" s="127" t="s">
        <v>32</v>
      </c>
      <c r="Y4" s="127" t="s">
        <v>33</v>
      </c>
      <c r="Z4" s="127" t="s">
        <v>34</v>
      </c>
      <c r="AA4" s="127" t="s">
        <v>35</v>
      </c>
      <c r="AB4" s="127" t="s">
        <v>36</v>
      </c>
      <c r="AC4" s="127" t="s">
        <v>37</v>
      </c>
      <c r="AD4" s="127" t="s">
        <v>38</v>
      </c>
      <c r="AE4" s="127" t="s">
        <v>39</v>
      </c>
      <c r="AF4" s="127" t="s">
        <v>208</v>
      </c>
      <c r="AG4" s="127" t="s">
        <v>209</v>
      </c>
      <c r="AH4" s="127" t="s">
        <v>210</v>
      </c>
      <c r="AI4" s="127" t="s">
        <v>40</v>
      </c>
      <c r="AJ4" s="127" t="s">
        <v>41</v>
      </c>
      <c r="AK4" s="127" t="s">
        <v>42</v>
      </c>
      <c r="AL4" s="127" t="s">
        <v>43</v>
      </c>
      <c r="AM4" s="127" t="s">
        <v>211</v>
      </c>
      <c r="AN4" s="127" t="s">
        <v>44</v>
      </c>
      <c r="AO4" s="127" t="s">
        <v>45</v>
      </c>
      <c r="AP4" s="127" t="s">
        <v>212</v>
      </c>
      <c r="AQ4" s="127" t="s">
        <v>213</v>
      </c>
      <c r="AR4" s="127" t="s">
        <v>46</v>
      </c>
      <c r="AS4" s="127" t="s">
        <v>47</v>
      </c>
      <c r="AT4" s="127" t="s">
        <v>48</v>
      </c>
      <c r="AU4" s="127" t="s">
        <v>49</v>
      </c>
      <c r="AV4" s="127" t="s">
        <v>214</v>
      </c>
      <c r="AW4" s="127" t="s">
        <v>50</v>
      </c>
      <c r="AX4" s="127" t="s">
        <v>51</v>
      </c>
      <c r="AY4" s="127" t="s">
        <v>52</v>
      </c>
      <c r="AZ4" s="127" t="s">
        <v>53</v>
      </c>
      <c r="BA4" s="127" t="s">
        <v>54</v>
      </c>
      <c r="BB4" s="127" t="s">
        <v>55</v>
      </c>
      <c r="BC4" s="127" t="s">
        <v>56</v>
      </c>
      <c r="BD4" s="127" t="s">
        <v>57</v>
      </c>
      <c r="BE4" s="127" t="s">
        <v>58</v>
      </c>
      <c r="BF4" s="127" t="s">
        <v>215</v>
      </c>
      <c r="BG4" s="55" t="s">
        <v>123</v>
      </c>
      <c r="BH4" s="12" t="s">
        <v>224</v>
      </c>
      <c r="BI4" s="12" t="s">
        <v>227</v>
      </c>
      <c r="BJ4" s="12" t="s">
        <v>228</v>
      </c>
      <c r="BK4" s="92" t="s">
        <v>177</v>
      </c>
      <c r="BL4" s="12" t="s">
        <v>61</v>
      </c>
      <c r="BM4" s="12" t="s">
        <v>501</v>
      </c>
      <c r="BN4" s="12" t="s">
        <v>60</v>
      </c>
      <c r="BO4" s="12" t="s">
        <v>176</v>
      </c>
      <c r="BP4" s="12" t="s">
        <v>89</v>
      </c>
      <c r="BQ4" s="12" t="s">
        <v>175</v>
      </c>
    </row>
    <row r="5" spans="1:69" x14ac:dyDescent="0.35">
      <c r="A5" s="128">
        <v>1</v>
      </c>
      <c r="B5" s="128" t="s">
        <v>256</v>
      </c>
      <c r="C5" s="128" t="s">
        <v>257</v>
      </c>
      <c r="D5" s="128" t="s">
        <v>255</v>
      </c>
      <c r="E5" s="128" t="s">
        <v>254</v>
      </c>
      <c r="F5" s="128" t="s">
        <v>254</v>
      </c>
      <c r="G5" s="128" t="s">
        <v>252</v>
      </c>
      <c r="H5" s="128" t="s">
        <v>253</v>
      </c>
      <c r="I5" s="128">
        <v>142761</v>
      </c>
      <c r="J5" s="128" t="s">
        <v>265</v>
      </c>
      <c r="K5" s="128">
        <v>142761</v>
      </c>
      <c r="L5" s="128" t="s">
        <v>266</v>
      </c>
      <c r="M5" s="128" t="s">
        <v>267</v>
      </c>
      <c r="N5" s="128">
        <v>278202</v>
      </c>
      <c r="O5" s="128" t="s">
        <v>268</v>
      </c>
      <c r="P5" s="128">
        <v>365425</v>
      </c>
      <c r="Q5" s="128" t="s">
        <v>269</v>
      </c>
      <c r="R5" s="128" t="s">
        <v>270</v>
      </c>
      <c r="S5" s="128" t="s">
        <v>271</v>
      </c>
      <c r="T5" s="128" t="s">
        <v>271</v>
      </c>
      <c r="U5" s="128" t="s">
        <v>272</v>
      </c>
      <c r="V5" s="128" t="s">
        <v>273</v>
      </c>
      <c r="W5" s="128">
        <v>541</v>
      </c>
      <c r="X5" s="128" t="s">
        <v>274</v>
      </c>
      <c r="Y5" s="128">
        <v>349467942</v>
      </c>
      <c r="Z5" s="128" t="s">
        <v>275</v>
      </c>
      <c r="AA5" s="128" t="s">
        <v>276</v>
      </c>
      <c r="AB5" s="129">
        <v>52390</v>
      </c>
      <c r="AC5" s="128" t="s">
        <v>277</v>
      </c>
      <c r="AD5" s="128">
        <v>24</v>
      </c>
      <c r="AE5" s="128" t="s">
        <v>278</v>
      </c>
      <c r="AF5" s="128" t="s">
        <v>279</v>
      </c>
      <c r="AG5" s="128" t="s">
        <v>280</v>
      </c>
      <c r="AH5" s="128" t="s">
        <v>281</v>
      </c>
      <c r="AI5" s="128" t="s">
        <v>282</v>
      </c>
      <c r="AJ5" s="129">
        <v>2895</v>
      </c>
      <c r="AK5" s="129">
        <v>2800</v>
      </c>
      <c r="AL5" s="128" t="s">
        <v>283</v>
      </c>
      <c r="AM5" s="129">
        <v>41756.699999999997</v>
      </c>
      <c r="AN5" s="129">
        <v>14338.3</v>
      </c>
      <c r="AO5" s="129">
        <v>56095</v>
      </c>
      <c r="AP5" s="129">
        <v>10633.3</v>
      </c>
      <c r="AQ5" s="129">
        <v>566.70000000000005</v>
      </c>
      <c r="AR5" s="129">
        <v>11200</v>
      </c>
      <c r="AS5" s="129">
        <v>10633.3</v>
      </c>
      <c r="AT5" s="129">
        <v>566.70000000000005</v>
      </c>
      <c r="AU5" s="129">
        <v>11200</v>
      </c>
      <c r="AV5" s="128">
        <v>45</v>
      </c>
      <c r="AW5" s="93">
        <v>732</v>
      </c>
      <c r="AX5" s="128" t="s">
        <v>286</v>
      </c>
      <c r="AY5" s="121"/>
      <c r="AZ5" s="93"/>
      <c r="BA5" s="93"/>
      <c r="BB5" s="128" t="s">
        <v>284</v>
      </c>
      <c r="BC5" s="93"/>
      <c r="BD5" s="128" t="s">
        <v>285</v>
      </c>
      <c r="BE5" s="129">
        <v>52390</v>
      </c>
      <c r="BF5" s="128" t="s">
        <v>271</v>
      </c>
      <c r="BG5" s="93"/>
      <c r="BH5" s="119" t="s">
        <v>502</v>
      </c>
      <c r="BI5" s="94" t="s">
        <v>99</v>
      </c>
      <c r="BJ5" s="119">
        <v>46241</v>
      </c>
      <c r="BK5" s="93" t="s">
        <v>102</v>
      </c>
      <c r="BL5" s="94" t="s">
        <v>107</v>
      </c>
      <c r="BM5" s="95" t="s">
        <v>180</v>
      </c>
      <c r="BN5" s="93" t="s">
        <v>220</v>
      </c>
      <c r="BO5" s="93">
        <v>11200</v>
      </c>
      <c r="BP5" s="93" t="s">
        <v>182</v>
      </c>
      <c r="BQ5" s="165" t="s">
        <v>503</v>
      </c>
    </row>
    <row r="6" spans="1:69" x14ac:dyDescent="0.35">
      <c r="A6" s="128">
        <v>2</v>
      </c>
      <c r="B6" s="128" t="s">
        <v>256</v>
      </c>
      <c r="C6" s="128" t="s">
        <v>257</v>
      </c>
      <c r="D6" s="128" t="s">
        <v>255</v>
      </c>
      <c r="E6" s="128" t="s">
        <v>254</v>
      </c>
      <c r="F6" s="128" t="s">
        <v>254</v>
      </c>
      <c r="G6" s="128" t="s">
        <v>252</v>
      </c>
      <c r="H6" s="128" t="s">
        <v>253</v>
      </c>
      <c r="I6" s="128">
        <v>145495</v>
      </c>
      <c r="J6" s="128" t="s">
        <v>287</v>
      </c>
      <c r="K6" s="128">
        <v>145495</v>
      </c>
      <c r="L6" s="128" t="s">
        <v>288</v>
      </c>
      <c r="M6" s="128" t="s">
        <v>289</v>
      </c>
      <c r="N6" s="128">
        <v>282730</v>
      </c>
      <c r="O6" s="128" t="s">
        <v>290</v>
      </c>
      <c r="P6" s="128">
        <v>371691</v>
      </c>
      <c r="Q6" s="128" t="s">
        <v>291</v>
      </c>
      <c r="R6" s="128" t="s">
        <v>270</v>
      </c>
      <c r="S6" s="128" t="s">
        <v>292</v>
      </c>
      <c r="T6" s="128" t="s">
        <v>292</v>
      </c>
      <c r="U6" s="128" t="s">
        <v>293</v>
      </c>
      <c r="V6" s="128" t="s">
        <v>294</v>
      </c>
      <c r="W6" s="128">
        <v>541</v>
      </c>
      <c r="X6" s="128" t="s">
        <v>295</v>
      </c>
      <c r="Y6" s="128">
        <v>350188589</v>
      </c>
      <c r="Z6" s="128" t="s">
        <v>296</v>
      </c>
      <c r="AA6" s="128" t="s">
        <v>297</v>
      </c>
      <c r="AB6" s="129">
        <v>52390</v>
      </c>
      <c r="AC6" s="128" t="s">
        <v>298</v>
      </c>
      <c r="AD6" s="128">
        <v>24</v>
      </c>
      <c r="AE6" s="128" t="s">
        <v>278</v>
      </c>
      <c r="AF6" s="128" t="s">
        <v>299</v>
      </c>
      <c r="AG6" s="128" t="s">
        <v>300</v>
      </c>
      <c r="AH6" s="128" t="s">
        <v>281</v>
      </c>
      <c r="AI6" s="128" t="s">
        <v>301</v>
      </c>
      <c r="AJ6" s="129">
        <v>3731</v>
      </c>
      <c r="AK6" s="129">
        <v>2800</v>
      </c>
      <c r="AL6" s="128" t="s">
        <v>283</v>
      </c>
      <c r="AM6" s="129">
        <v>34340.57</v>
      </c>
      <c r="AN6" s="129">
        <v>14190.43</v>
      </c>
      <c r="AO6" s="129">
        <v>48531</v>
      </c>
      <c r="AP6" s="129">
        <v>18049.43</v>
      </c>
      <c r="AQ6" s="129">
        <v>1550.57</v>
      </c>
      <c r="AR6" s="129">
        <v>19600</v>
      </c>
      <c r="AS6" s="129">
        <v>18049.43</v>
      </c>
      <c r="AT6" s="129">
        <v>1550.57</v>
      </c>
      <c r="AU6" s="129">
        <v>19600</v>
      </c>
      <c r="AV6" s="128">
        <v>42</v>
      </c>
      <c r="AW6" s="128">
        <v>728</v>
      </c>
      <c r="AX6" s="128" t="s">
        <v>286</v>
      </c>
      <c r="AY6" s="121"/>
      <c r="AZ6" s="93"/>
      <c r="BA6" s="93"/>
      <c r="BB6" s="128" t="s">
        <v>284</v>
      </c>
      <c r="BC6" s="93"/>
      <c r="BD6" s="128" t="s">
        <v>302</v>
      </c>
      <c r="BE6" s="129">
        <v>52390</v>
      </c>
      <c r="BF6" s="128" t="s">
        <v>292</v>
      </c>
      <c r="BG6" s="93"/>
      <c r="BH6" s="119" t="s">
        <v>502</v>
      </c>
      <c r="BI6" s="94" t="s">
        <v>99</v>
      </c>
      <c r="BJ6" s="119">
        <v>46242</v>
      </c>
      <c r="BK6" s="93" t="s">
        <v>102</v>
      </c>
      <c r="BL6" s="94" t="s">
        <v>107</v>
      </c>
      <c r="BM6" s="95" t="s">
        <v>180</v>
      </c>
      <c r="BN6" s="93" t="s">
        <v>220</v>
      </c>
      <c r="BO6" s="93">
        <v>8400</v>
      </c>
      <c r="BP6" s="93" t="s">
        <v>182</v>
      </c>
      <c r="BQ6" s="165" t="s">
        <v>504</v>
      </c>
    </row>
    <row r="7" spans="1:69" hidden="1" x14ac:dyDescent="0.35">
      <c r="A7" s="128">
        <v>3</v>
      </c>
      <c r="B7" s="128" t="s">
        <v>256</v>
      </c>
      <c r="C7" s="128" t="s">
        <v>257</v>
      </c>
      <c r="D7" s="128" t="s">
        <v>255</v>
      </c>
      <c r="E7" s="128" t="s">
        <v>254</v>
      </c>
      <c r="F7" s="128" t="s">
        <v>254</v>
      </c>
      <c r="G7" s="128" t="s">
        <v>252</v>
      </c>
      <c r="H7" s="128" t="s">
        <v>253</v>
      </c>
      <c r="I7" s="128">
        <v>143128</v>
      </c>
      <c r="J7" s="128" t="s">
        <v>311</v>
      </c>
      <c r="K7" s="128">
        <v>143128</v>
      </c>
      <c r="L7" s="128" t="s">
        <v>263</v>
      </c>
      <c r="M7" s="128" t="s">
        <v>262</v>
      </c>
      <c r="N7" s="128">
        <v>281995</v>
      </c>
      <c r="O7" s="128" t="s">
        <v>312</v>
      </c>
      <c r="P7" s="128">
        <v>370673</v>
      </c>
      <c r="Q7" s="128" t="s">
        <v>313</v>
      </c>
      <c r="R7" s="128" t="s">
        <v>270</v>
      </c>
      <c r="S7" s="128" t="s">
        <v>314</v>
      </c>
      <c r="T7" s="128" t="s">
        <v>314</v>
      </c>
      <c r="U7" s="128" t="s">
        <v>272</v>
      </c>
      <c r="V7" s="128" t="s">
        <v>294</v>
      </c>
      <c r="W7" s="128">
        <v>541</v>
      </c>
      <c r="X7" s="128" t="s">
        <v>274</v>
      </c>
      <c r="Y7" s="128">
        <v>349543855</v>
      </c>
      <c r="Z7" s="128" t="s">
        <v>330</v>
      </c>
      <c r="AA7" s="128" t="s">
        <v>337</v>
      </c>
      <c r="AB7" s="129">
        <v>52390</v>
      </c>
      <c r="AC7" s="128" t="s">
        <v>298</v>
      </c>
      <c r="AD7" s="128">
        <v>24</v>
      </c>
      <c r="AE7" s="128" t="s">
        <v>278</v>
      </c>
      <c r="AF7" s="128" t="s">
        <v>338</v>
      </c>
      <c r="AG7" s="128" t="s">
        <v>339</v>
      </c>
      <c r="AH7" s="128" t="s">
        <v>281</v>
      </c>
      <c r="AI7" s="128" t="s">
        <v>340</v>
      </c>
      <c r="AJ7" s="129">
        <v>3341</v>
      </c>
      <c r="AK7" s="129">
        <v>2800</v>
      </c>
      <c r="AL7" s="128" t="s">
        <v>341</v>
      </c>
      <c r="AM7" s="129">
        <v>49646.38</v>
      </c>
      <c r="AN7" s="129">
        <v>15294.62</v>
      </c>
      <c r="AO7" s="129">
        <v>64941</v>
      </c>
      <c r="AP7" s="129">
        <v>2743.62</v>
      </c>
      <c r="AQ7" s="129">
        <v>56.38</v>
      </c>
      <c r="AR7" s="129">
        <v>2800</v>
      </c>
      <c r="AS7" s="129">
        <v>2743.62</v>
      </c>
      <c r="AT7" s="129">
        <v>56.38</v>
      </c>
      <c r="AU7" s="129">
        <v>2800</v>
      </c>
      <c r="AV7" s="128">
        <v>44</v>
      </c>
      <c r="AW7" s="128">
        <v>607</v>
      </c>
      <c r="AX7" s="128" t="s">
        <v>286</v>
      </c>
      <c r="AY7" s="121"/>
      <c r="AZ7" s="93"/>
      <c r="BA7" s="93"/>
      <c r="BB7" s="128" t="s">
        <v>284</v>
      </c>
      <c r="BC7" s="93"/>
      <c r="BD7" s="128" t="s">
        <v>363</v>
      </c>
      <c r="BE7" s="129">
        <v>52390</v>
      </c>
      <c r="BF7" s="128" t="s">
        <v>314</v>
      </c>
      <c r="BG7" s="93"/>
      <c r="BH7" s="119" t="s">
        <v>502</v>
      </c>
      <c r="BI7" s="94" t="s">
        <v>99</v>
      </c>
      <c r="BJ7" s="119">
        <v>46241</v>
      </c>
      <c r="BK7" s="93" t="s">
        <v>102</v>
      </c>
      <c r="BL7" s="94" t="s">
        <v>107</v>
      </c>
      <c r="BM7" s="95" t="s">
        <v>180</v>
      </c>
      <c r="BN7" s="93" t="s">
        <v>222</v>
      </c>
      <c r="BO7" s="93"/>
      <c r="BP7" s="93"/>
      <c r="BQ7" s="125" t="s">
        <v>506</v>
      </c>
    </row>
    <row r="8" spans="1:69" hidden="1" x14ac:dyDescent="0.35">
      <c r="A8" s="128">
        <v>4</v>
      </c>
      <c r="B8" s="128" t="s">
        <v>256</v>
      </c>
      <c r="C8" s="128" t="s">
        <v>257</v>
      </c>
      <c r="D8" s="128" t="s">
        <v>255</v>
      </c>
      <c r="E8" s="128" t="s">
        <v>254</v>
      </c>
      <c r="F8" s="128" t="s">
        <v>254</v>
      </c>
      <c r="G8" s="128" t="s">
        <v>252</v>
      </c>
      <c r="H8" s="128" t="s">
        <v>253</v>
      </c>
      <c r="I8" s="128">
        <v>143128</v>
      </c>
      <c r="J8" s="128" t="s">
        <v>311</v>
      </c>
      <c r="K8" s="128">
        <v>143128</v>
      </c>
      <c r="L8" s="128" t="s">
        <v>263</v>
      </c>
      <c r="M8" s="128" t="s">
        <v>262</v>
      </c>
      <c r="N8" s="128">
        <v>281995</v>
      </c>
      <c r="O8" s="128" t="s">
        <v>312</v>
      </c>
      <c r="P8" s="128">
        <v>370673</v>
      </c>
      <c r="Q8" s="128" t="s">
        <v>313</v>
      </c>
      <c r="R8" s="128" t="s">
        <v>270</v>
      </c>
      <c r="S8" s="128" t="s">
        <v>315</v>
      </c>
      <c r="T8" s="128" t="s">
        <v>315</v>
      </c>
      <c r="U8" s="128" t="s">
        <v>316</v>
      </c>
      <c r="V8" s="128" t="s">
        <v>294</v>
      </c>
      <c r="W8" s="128">
        <v>0</v>
      </c>
      <c r="X8" s="128" t="s">
        <v>317</v>
      </c>
      <c r="Y8" s="128">
        <v>353441145</v>
      </c>
      <c r="Z8" s="128" t="s">
        <v>331</v>
      </c>
      <c r="AA8" s="128" t="s">
        <v>342</v>
      </c>
      <c r="AB8" s="129">
        <v>80000</v>
      </c>
      <c r="AC8" s="128" t="s">
        <v>298</v>
      </c>
      <c r="AD8" s="128">
        <v>24</v>
      </c>
      <c r="AE8" s="128" t="s">
        <v>343</v>
      </c>
      <c r="AF8" s="128" t="s">
        <v>344</v>
      </c>
      <c r="AG8" s="128" t="s">
        <v>345</v>
      </c>
      <c r="AH8" s="128" t="s">
        <v>346</v>
      </c>
      <c r="AI8" s="128" t="s">
        <v>347</v>
      </c>
      <c r="AJ8" s="129">
        <v>4270</v>
      </c>
      <c r="AK8" s="129">
        <v>4270</v>
      </c>
      <c r="AL8" s="128" t="s">
        <v>348</v>
      </c>
      <c r="AM8" s="129">
        <v>19455.45</v>
      </c>
      <c r="AN8" s="129">
        <v>10434.549999999999</v>
      </c>
      <c r="AO8" s="129">
        <v>29890</v>
      </c>
      <c r="AP8" s="129">
        <v>60544.55</v>
      </c>
      <c r="AQ8" s="129">
        <v>11963.45</v>
      </c>
      <c r="AR8" s="129">
        <v>72508</v>
      </c>
      <c r="AS8" s="129">
        <v>60544.55</v>
      </c>
      <c r="AT8" s="129">
        <v>11963.45</v>
      </c>
      <c r="AU8" s="129">
        <v>72508</v>
      </c>
      <c r="AV8" s="128">
        <v>33</v>
      </c>
      <c r="AW8" s="128">
        <v>757</v>
      </c>
      <c r="AX8" s="128" t="s">
        <v>286</v>
      </c>
      <c r="AY8" s="121"/>
      <c r="AZ8" s="93"/>
      <c r="BA8" s="93"/>
      <c r="BB8" s="128" t="s">
        <v>284</v>
      </c>
      <c r="BC8" s="93"/>
      <c r="BD8" s="128" t="s">
        <v>285</v>
      </c>
      <c r="BE8" s="129">
        <v>80000</v>
      </c>
      <c r="BF8" s="128" t="s">
        <v>315</v>
      </c>
      <c r="BG8" s="93"/>
      <c r="BH8" s="119" t="s">
        <v>502</v>
      </c>
      <c r="BI8" s="94" t="s">
        <v>99</v>
      </c>
      <c r="BJ8" s="119">
        <v>46241</v>
      </c>
      <c r="BK8" s="93" t="s">
        <v>102</v>
      </c>
      <c r="BL8" s="94" t="s">
        <v>107</v>
      </c>
      <c r="BM8" s="95" t="s">
        <v>180</v>
      </c>
      <c r="BN8" s="93" t="s">
        <v>222</v>
      </c>
      <c r="BO8" s="93"/>
      <c r="BP8" s="93"/>
      <c r="BQ8" s="125" t="s">
        <v>506</v>
      </c>
    </row>
    <row r="9" spans="1:69" hidden="1" x14ac:dyDescent="0.35">
      <c r="A9" s="128">
        <v>5</v>
      </c>
      <c r="B9" s="128" t="s">
        <v>256</v>
      </c>
      <c r="C9" s="128" t="s">
        <v>257</v>
      </c>
      <c r="D9" s="128" t="s">
        <v>255</v>
      </c>
      <c r="E9" s="128" t="s">
        <v>254</v>
      </c>
      <c r="F9" s="128" t="s">
        <v>254</v>
      </c>
      <c r="G9" s="128" t="s">
        <v>252</v>
      </c>
      <c r="H9" s="128" t="s">
        <v>253</v>
      </c>
      <c r="I9" s="128">
        <v>143128</v>
      </c>
      <c r="J9" s="128" t="s">
        <v>311</v>
      </c>
      <c r="K9" s="128">
        <v>143128</v>
      </c>
      <c r="L9" s="128" t="s">
        <v>263</v>
      </c>
      <c r="M9" s="128" t="s">
        <v>262</v>
      </c>
      <c r="N9" s="128">
        <v>281995</v>
      </c>
      <c r="O9" s="128" t="s">
        <v>312</v>
      </c>
      <c r="P9" s="128">
        <v>370673</v>
      </c>
      <c r="Q9" s="128" t="s">
        <v>313</v>
      </c>
      <c r="R9" s="128" t="s">
        <v>270</v>
      </c>
      <c r="S9" s="128" t="s">
        <v>318</v>
      </c>
      <c r="T9" s="128" t="s">
        <v>318</v>
      </c>
      <c r="U9" s="128" t="s">
        <v>293</v>
      </c>
      <c r="V9" s="128" t="s">
        <v>294</v>
      </c>
      <c r="W9" s="128">
        <v>541</v>
      </c>
      <c r="X9" s="128" t="s">
        <v>319</v>
      </c>
      <c r="Y9" s="128">
        <v>353466910</v>
      </c>
      <c r="Z9" s="128" t="s">
        <v>332</v>
      </c>
      <c r="AA9" s="128" t="s">
        <v>349</v>
      </c>
      <c r="AB9" s="129">
        <v>52000</v>
      </c>
      <c r="AC9" s="128" t="s">
        <v>298</v>
      </c>
      <c r="AD9" s="128">
        <v>24</v>
      </c>
      <c r="AE9" s="128" t="s">
        <v>278</v>
      </c>
      <c r="AF9" s="128" t="s">
        <v>299</v>
      </c>
      <c r="AG9" s="128" t="s">
        <v>339</v>
      </c>
      <c r="AH9" s="128" t="s">
        <v>281</v>
      </c>
      <c r="AI9" s="128" t="s">
        <v>347</v>
      </c>
      <c r="AJ9" s="129">
        <v>2780</v>
      </c>
      <c r="AK9" s="129">
        <v>2780</v>
      </c>
      <c r="AL9" s="128" t="s">
        <v>350</v>
      </c>
      <c r="AM9" s="129">
        <v>31488.55</v>
      </c>
      <c r="AN9" s="129">
        <v>12991.45</v>
      </c>
      <c r="AO9" s="129">
        <v>44480</v>
      </c>
      <c r="AP9" s="129">
        <v>20511.45</v>
      </c>
      <c r="AQ9" s="129">
        <v>1995.55</v>
      </c>
      <c r="AR9" s="129">
        <v>22507</v>
      </c>
      <c r="AS9" s="129">
        <v>20511.45</v>
      </c>
      <c r="AT9" s="129">
        <v>1995.55</v>
      </c>
      <c r="AU9" s="129">
        <v>22507</v>
      </c>
      <c r="AV9" s="128">
        <v>33</v>
      </c>
      <c r="AW9" s="128">
        <v>484</v>
      </c>
      <c r="AX9" s="128" t="s">
        <v>286</v>
      </c>
      <c r="AY9" s="121"/>
      <c r="AZ9" s="93"/>
      <c r="BA9" s="93"/>
      <c r="BB9" s="128" t="s">
        <v>284</v>
      </c>
      <c r="BC9" s="93"/>
      <c r="BD9" s="128" t="s">
        <v>364</v>
      </c>
      <c r="BE9" s="129">
        <v>52000</v>
      </c>
      <c r="BF9" s="128" t="s">
        <v>318</v>
      </c>
      <c r="BG9" s="93"/>
      <c r="BH9" s="119" t="s">
        <v>502</v>
      </c>
      <c r="BI9" s="94" t="s">
        <v>99</v>
      </c>
      <c r="BJ9" s="119">
        <v>46241</v>
      </c>
      <c r="BK9" s="93" t="s">
        <v>102</v>
      </c>
      <c r="BL9" s="94" t="s">
        <v>107</v>
      </c>
      <c r="BM9" s="95" t="s">
        <v>180</v>
      </c>
      <c r="BN9" s="93" t="s">
        <v>222</v>
      </c>
      <c r="BO9" s="93"/>
      <c r="BP9" s="93"/>
      <c r="BQ9" s="125" t="s">
        <v>506</v>
      </c>
    </row>
    <row r="10" spans="1:69" hidden="1" x14ac:dyDescent="0.35">
      <c r="A10" s="128">
        <v>6</v>
      </c>
      <c r="B10" s="128" t="s">
        <v>256</v>
      </c>
      <c r="C10" s="128" t="s">
        <v>257</v>
      </c>
      <c r="D10" s="128" t="s">
        <v>255</v>
      </c>
      <c r="E10" s="128" t="s">
        <v>254</v>
      </c>
      <c r="F10" s="128" t="s">
        <v>254</v>
      </c>
      <c r="G10" s="128" t="s">
        <v>252</v>
      </c>
      <c r="H10" s="128" t="s">
        <v>253</v>
      </c>
      <c r="I10" s="128">
        <v>143128</v>
      </c>
      <c r="J10" s="128" t="s">
        <v>311</v>
      </c>
      <c r="K10" s="128">
        <v>143128</v>
      </c>
      <c r="L10" s="128" t="s">
        <v>263</v>
      </c>
      <c r="M10" s="128" t="s">
        <v>262</v>
      </c>
      <c r="N10" s="128">
        <v>303578</v>
      </c>
      <c r="O10" s="128" t="s">
        <v>320</v>
      </c>
      <c r="P10" s="128">
        <v>411870</v>
      </c>
      <c r="Q10" s="128" t="s">
        <v>321</v>
      </c>
      <c r="R10" s="128" t="s">
        <v>270</v>
      </c>
      <c r="S10" s="128" t="s">
        <v>322</v>
      </c>
      <c r="T10" s="128" t="s">
        <v>322</v>
      </c>
      <c r="U10" s="128" t="s">
        <v>293</v>
      </c>
      <c r="V10" s="128" t="s">
        <v>294</v>
      </c>
      <c r="W10" s="128">
        <v>541</v>
      </c>
      <c r="X10" s="128" t="s">
        <v>323</v>
      </c>
      <c r="Y10" s="128">
        <v>355154708</v>
      </c>
      <c r="Z10" s="128" t="s">
        <v>333</v>
      </c>
      <c r="AA10" s="128" t="s">
        <v>351</v>
      </c>
      <c r="AB10" s="129">
        <v>63000</v>
      </c>
      <c r="AC10" s="128" t="s">
        <v>298</v>
      </c>
      <c r="AD10" s="128">
        <v>24</v>
      </c>
      <c r="AE10" s="128" t="s">
        <v>352</v>
      </c>
      <c r="AF10" s="128" t="s">
        <v>353</v>
      </c>
      <c r="AG10" s="128" t="s">
        <v>345</v>
      </c>
      <c r="AH10" s="128" t="s">
        <v>281</v>
      </c>
      <c r="AI10" s="128" t="s">
        <v>354</v>
      </c>
      <c r="AJ10" s="129">
        <v>3360</v>
      </c>
      <c r="AK10" s="129">
        <v>3360</v>
      </c>
      <c r="AL10" s="128" t="s">
        <v>355</v>
      </c>
      <c r="AM10" s="129">
        <v>24754.85</v>
      </c>
      <c r="AN10" s="129">
        <v>12205.15</v>
      </c>
      <c r="AO10" s="129">
        <v>36960</v>
      </c>
      <c r="AP10" s="129">
        <v>38245.15</v>
      </c>
      <c r="AQ10" s="129">
        <v>5904.85</v>
      </c>
      <c r="AR10" s="129">
        <v>44150</v>
      </c>
      <c r="AS10" s="129">
        <v>38245.15</v>
      </c>
      <c r="AT10" s="129">
        <v>5904.85</v>
      </c>
      <c r="AU10" s="129">
        <v>44150</v>
      </c>
      <c r="AV10" s="128">
        <v>29</v>
      </c>
      <c r="AW10" s="128">
        <v>540</v>
      </c>
      <c r="AX10" s="128" t="s">
        <v>286</v>
      </c>
      <c r="AY10" s="121"/>
      <c r="AZ10" s="93"/>
      <c r="BA10" s="93"/>
      <c r="BB10" s="128" t="s">
        <v>284</v>
      </c>
      <c r="BC10" s="93"/>
      <c r="BD10" s="128" t="s">
        <v>364</v>
      </c>
      <c r="BE10" s="129">
        <v>63000</v>
      </c>
      <c r="BF10" s="128" t="s">
        <v>322</v>
      </c>
      <c r="BG10" s="93"/>
      <c r="BH10" s="119" t="s">
        <v>502</v>
      </c>
      <c r="BI10" s="94" t="s">
        <v>99</v>
      </c>
      <c r="BJ10" s="119">
        <v>46241</v>
      </c>
      <c r="BK10" s="93" t="s">
        <v>102</v>
      </c>
      <c r="BL10" s="94" t="s">
        <v>107</v>
      </c>
      <c r="BM10" s="95" t="s">
        <v>180</v>
      </c>
      <c r="BN10" s="93" t="s">
        <v>222</v>
      </c>
      <c r="BO10" s="93"/>
      <c r="BP10" s="93"/>
      <c r="BQ10" s="125" t="s">
        <v>506</v>
      </c>
    </row>
    <row r="11" spans="1:69" hidden="1" x14ac:dyDescent="0.35">
      <c r="A11" s="128">
        <v>7</v>
      </c>
      <c r="B11" s="128" t="s">
        <v>256</v>
      </c>
      <c r="C11" s="128" t="s">
        <v>257</v>
      </c>
      <c r="D11" s="128" t="s">
        <v>255</v>
      </c>
      <c r="E11" s="128" t="s">
        <v>254</v>
      </c>
      <c r="F11" s="128" t="s">
        <v>254</v>
      </c>
      <c r="G11" s="128" t="s">
        <v>252</v>
      </c>
      <c r="H11" s="128" t="s">
        <v>253</v>
      </c>
      <c r="I11" s="128">
        <v>143128</v>
      </c>
      <c r="J11" s="128" t="s">
        <v>311</v>
      </c>
      <c r="K11" s="128">
        <v>143128</v>
      </c>
      <c r="L11" s="128" t="s">
        <v>263</v>
      </c>
      <c r="M11" s="128" t="s">
        <v>262</v>
      </c>
      <c r="N11" s="128">
        <v>281995</v>
      </c>
      <c r="O11" s="128" t="s">
        <v>312</v>
      </c>
      <c r="P11" s="128">
        <v>370673</v>
      </c>
      <c r="Q11" s="128" t="s">
        <v>313</v>
      </c>
      <c r="R11" s="128" t="s">
        <v>270</v>
      </c>
      <c r="S11" s="128" t="s">
        <v>324</v>
      </c>
      <c r="T11" s="128" t="s">
        <v>324</v>
      </c>
      <c r="U11" s="128" t="s">
        <v>325</v>
      </c>
      <c r="V11" s="128" t="s">
        <v>294</v>
      </c>
      <c r="W11" s="128">
        <v>541</v>
      </c>
      <c r="X11" s="128" t="s">
        <v>326</v>
      </c>
      <c r="Y11" s="128">
        <v>356313118</v>
      </c>
      <c r="Z11" s="128" t="s">
        <v>334</v>
      </c>
      <c r="AA11" s="128" t="s">
        <v>356</v>
      </c>
      <c r="AB11" s="129">
        <v>63000</v>
      </c>
      <c r="AC11" s="128" t="s">
        <v>298</v>
      </c>
      <c r="AD11" s="128">
        <v>24</v>
      </c>
      <c r="AE11" s="128" t="s">
        <v>352</v>
      </c>
      <c r="AF11" s="128" t="s">
        <v>338</v>
      </c>
      <c r="AG11" s="128" t="s">
        <v>339</v>
      </c>
      <c r="AH11" s="128" t="s">
        <v>281</v>
      </c>
      <c r="AI11" s="128" t="s">
        <v>357</v>
      </c>
      <c r="AJ11" s="129">
        <v>3360</v>
      </c>
      <c r="AK11" s="129">
        <v>3360</v>
      </c>
      <c r="AL11" s="128" t="s">
        <v>283</v>
      </c>
      <c r="AM11" s="129">
        <v>5832.28</v>
      </c>
      <c r="AN11" s="129">
        <v>4247.72</v>
      </c>
      <c r="AO11" s="129">
        <v>10080</v>
      </c>
      <c r="AP11" s="129">
        <v>57167.72</v>
      </c>
      <c r="AQ11" s="129">
        <v>14185.28</v>
      </c>
      <c r="AR11" s="129">
        <v>71353</v>
      </c>
      <c r="AS11" s="129">
        <v>57167.72</v>
      </c>
      <c r="AT11" s="129">
        <v>14185.28</v>
      </c>
      <c r="AU11" s="129">
        <v>71353</v>
      </c>
      <c r="AV11" s="128">
        <v>27</v>
      </c>
      <c r="AW11" s="128">
        <v>729</v>
      </c>
      <c r="AX11" s="128" t="s">
        <v>286</v>
      </c>
      <c r="AY11" s="121"/>
      <c r="AZ11" s="93"/>
      <c r="BA11" s="93"/>
      <c r="BB11" s="128" t="s">
        <v>284</v>
      </c>
      <c r="BC11" s="93"/>
      <c r="BD11" s="128" t="s">
        <v>363</v>
      </c>
      <c r="BE11" s="129">
        <v>63000</v>
      </c>
      <c r="BF11" s="128" t="s">
        <v>324</v>
      </c>
      <c r="BG11" s="93"/>
      <c r="BH11" s="119" t="s">
        <v>502</v>
      </c>
      <c r="BI11" s="94" t="s">
        <v>99</v>
      </c>
      <c r="BJ11" s="119">
        <v>46241</v>
      </c>
      <c r="BK11" s="93" t="s">
        <v>102</v>
      </c>
      <c r="BL11" s="94" t="s">
        <v>107</v>
      </c>
      <c r="BM11" s="95" t="s">
        <v>180</v>
      </c>
      <c r="BN11" s="93" t="s">
        <v>222</v>
      </c>
      <c r="BO11" s="93"/>
      <c r="BP11" s="93"/>
      <c r="BQ11" s="125" t="s">
        <v>506</v>
      </c>
    </row>
    <row r="12" spans="1:69" hidden="1" x14ac:dyDescent="0.35">
      <c r="A12" s="128">
        <v>8</v>
      </c>
      <c r="B12" s="128" t="s">
        <v>256</v>
      </c>
      <c r="C12" s="128" t="s">
        <v>257</v>
      </c>
      <c r="D12" s="128" t="s">
        <v>255</v>
      </c>
      <c r="E12" s="128" t="s">
        <v>254</v>
      </c>
      <c r="F12" s="128" t="s">
        <v>254</v>
      </c>
      <c r="G12" s="128" t="s">
        <v>252</v>
      </c>
      <c r="H12" s="128" t="s">
        <v>253</v>
      </c>
      <c r="I12" s="128">
        <v>143128</v>
      </c>
      <c r="J12" s="128" t="s">
        <v>311</v>
      </c>
      <c r="K12" s="128">
        <v>143128</v>
      </c>
      <c r="L12" s="128" t="s">
        <v>263</v>
      </c>
      <c r="M12" s="128" t="s">
        <v>262</v>
      </c>
      <c r="N12" s="128">
        <v>281995</v>
      </c>
      <c r="O12" s="128" t="s">
        <v>312</v>
      </c>
      <c r="P12" s="128">
        <v>370673</v>
      </c>
      <c r="Q12" s="128" t="s">
        <v>313</v>
      </c>
      <c r="R12" s="128" t="s">
        <v>270</v>
      </c>
      <c r="S12" s="128" t="s">
        <v>327</v>
      </c>
      <c r="T12" s="128" t="s">
        <v>327</v>
      </c>
      <c r="U12" s="128" t="s">
        <v>272</v>
      </c>
      <c r="V12" s="128" t="s">
        <v>294</v>
      </c>
      <c r="W12" s="128">
        <v>0</v>
      </c>
      <c r="X12" s="128" t="s">
        <v>274</v>
      </c>
      <c r="Y12" s="128">
        <v>357052426</v>
      </c>
      <c r="Z12" s="128" t="s">
        <v>335</v>
      </c>
      <c r="AA12" s="128" t="s">
        <v>358</v>
      </c>
      <c r="AB12" s="129">
        <v>63000</v>
      </c>
      <c r="AC12" s="128" t="s">
        <v>298</v>
      </c>
      <c r="AD12" s="128">
        <v>24</v>
      </c>
      <c r="AE12" s="128" t="s">
        <v>352</v>
      </c>
      <c r="AF12" s="128" t="s">
        <v>353</v>
      </c>
      <c r="AG12" s="128" t="s">
        <v>359</v>
      </c>
      <c r="AH12" s="128" t="s">
        <v>281</v>
      </c>
      <c r="AI12" s="128" t="s">
        <v>360</v>
      </c>
      <c r="AJ12" s="129">
        <v>3360</v>
      </c>
      <c r="AK12" s="129">
        <v>3360</v>
      </c>
      <c r="AL12" s="128" t="s">
        <v>361</v>
      </c>
      <c r="AM12" s="129">
        <v>22368.13</v>
      </c>
      <c r="AN12" s="129">
        <v>11231.87</v>
      </c>
      <c r="AO12" s="129">
        <v>33600</v>
      </c>
      <c r="AP12" s="129">
        <v>40631.870000000003</v>
      </c>
      <c r="AQ12" s="129">
        <v>6713.13</v>
      </c>
      <c r="AR12" s="129">
        <v>47345</v>
      </c>
      <c r="AS12" s="129">
        <v>40631.870000000003</v>
      </c>
      <c r="AT12" s="129">
        <v>6713.13</v>
      </c>
      <c r="AU12" s="129">
        <v>47345</v>
      </c>
      <c r="AV12" s="128">
        <v>25</v>
      </c>
      <c r="AW12" s="128">
        <v>456</v>
      </c>
      <c r="AX12" s="128" t="s">
        <v>286</v>
      </c>
      <c r="AY12" s="121"/>
      <c r="AZ12" s="93"/>
      <c r="BA12" s="93"/>
      <c r="BB12" s="128" t="s">
        <v>284</v>
      </c>
      <c r="BC12" s="93"/>
      <c r="BD12" s="128"/>
      <c r="BE12" s="129">
        <v>0</v>
      </c>
      <c r="BF12" s="128" t="s">
        <v>327</v>
      </c>
      <c r="BG12" s="93"/>
      <c r="BH12" s="119" t="s">
        <v>502</v>
      </c>
      <c r="BI12" s="94" t="s">
        <v>99</v>
      </c>
      <c r="BJ12" s="119">
        <v>46241</v>
      </c>
      <c r="BK12" s="93" t="s">
        <v>102</v>
      </c>
      <c r="BL12" s="94" t="s">
        <v>107</v>
      </c>
      <c r="BM12" s="95" t="s">
        <v>180</v>
      </c>
      <c r="BN12" s="93" t="s">
        <v>222</v>
      </c>
      <c r="BO12" s="93"/>
      <c r="BP12" s="93"/>
      <c r="BQ12" s="125" t="s">
        <v>506</v>
      </c>
    </row>
    <row r="13" spans="1:69" hidden="1" x14ac:dyDescent="0.35">
      <c r="A13" s="128">
        <v>9</v>
      </c>
      <c r="B13" s="128" t="s">
        <v>256</v>
      </c>
      <c r="C13" s="128" t="s">
        <v>257</v>
      </c>
      <c r="D13" s="128" t="s">
        <v>255</v>
      </c>
      <c r="E13" s="128" t="s">
        <v>254</v>
      </c>
      <c r="F13" s="128" t="s">
        <v>254</v>
      </c>
      <c r="G13" s="128" t="s">
        <v>252</v>
      </c>
      <c r="H13" s="128" t="s">
        <v>253</v>
      </c>
      <c r="I13" s="128">
        <v>143128</v>
      </c>
      <c r="J13" s="128" t="s">
        <v>311</v>
      </c>
      <c r="K13" s="128">
        <v>143128</v>
      </c>
      <c r="L13" s="128" t="s">
        <v>263</v>
      </c>
      <c r="M13" s="128" t="s">
        <v>262</v>
      </c>
      <c r="N13" s="128">
        <v>281995</v>
      </c>
      <c r="O13" s="128" t="s">
        <v>312</v>
      </c>
      <c r="P13" s="128">
        <v>370673</v>
      </c>
      <c r="Q13" s="128" t="s">
        <v>313</v>
      </c>
      <c r="R13" s="128" t="s">
        <v>270</v>
      </c>
      <c r="S13" s="128" t="s">
        <v>328</v>
      </c>
      <c r="T13" s="128" t="s">
        <v>328</v>
      </c>
      <c r="U13" s="128" t="s">
        <v>272</v>
      </c>
      <c r="V13" s="128" t="s">
        <v>294</v>
      </c>
      <c r="W13" s="128">
        <v>0</v>
      </c>
      <c r="X13" s="128" t="s">
        <v>329</v>
      </c>
      <c r="Y13" s="128">
        <v>357397013</v>
      </c>
      <c r="Z13" s="128" t="s">
        <v>336</v>
      </c>
      <c r="AA13" s="128" t="s">
        <v>358</v>
      </c>
      <c r="AB13" s="129">
        <v>63000</v>
      </c>
      <c r="AC13" s="128" t="s">
        <v>298</v>
      </c>
      <c r="AD13" s="128">
        <v>24</v>
      </c>
      <c r="AE13" s="128" t="s">
        <v>352</v>
      </c>
      <c r="AF13" s="128" t="s">
        <v>353</v>
      </c>
      <c r="AG13" s="128" t="s">
        <v>359</v>
      </c>
      <c r="AH13" s="128" t="s">
        <v>281</v>
      </c>
      <c r="AI13" s="128" t="s">
        <v>360</v>
      </c>
      <c r="AJ13" s="129">
        <v>3360</v>
      </c>
      <c r="AK13" s="129">
        <v>3360</v>
      </c>
      <c r="AL13" s="128" t="s">
        <v>362</v>
      </c>
      <c r="AM13" s="129">
        <v>53038.26</v>
      </c>
      <c r="AN13" s="129">
        <v>17521.740000000002</v>
      </c>
      <c r="AO13" s="129">
        <v>70560</v>
      </c>
      <c r="AP13" s="129">
        <v>9961.74</v>
      </c>
      <c r="AQ13" s="129">
        <v>423.26</v>
      </c>
      <c r="AR13" s="129">
        <v>10385</v>
      </c>
      <c r="AS13" s="129">
        <v>9961.74</v>
      </c>
      <c r="AT13" s="129">
        <v>423.26</v>
      </c>
      <c r="AU13" s="129">
        <v>10385</v>
      </c>
      <c r="AV13" s="128">
        <v>25</v>
      </c>
      <c r="AW13" s="128">
        <v>122</v>
      </c>
      <c r="AX13" s="128" t="s">
        <v>286</v>
      </c>
      <c r="AY13" s="121"/>
      <c r="AZ13" s="93"/>
      <c r="BA13" s="93"/>
      <c r="BB13" s="128" t="s">
        <v>284</v>
      </c>
      <c r="BC13" s="93"/>
      <c r="BD13" s="128"/>
      <c r="BE13" s="129">
        <v>0</v>
      </c>
      <c r="BF13" s="128" t="s">
        <v>328</v>
      </c>
      <c r="BG13" s="93"/>
      <c r="BH13" s="119" t="s">
        <v>502</v>
      </c>
      <c r="BI13" s="94" t="s">
        <v>99</v>
      </c>
      <c r="BJ13" s="119">
        <v>46241</v>
      </c>
      <c r="BK13" s="93" t="s">
        <v>102</v>
      </c>
      <c r="BL13" s="94" t="s">
        <v>107</v>
      </c>
      <c r="BM13" s="95" t="s">
        <v>180</v>
      </c>
      <c r="BN13" s="93" t="s">
        <v>222</v>
      </c>
      <c r="BO13" s="93"/>
      <c r="BP13" s="93"/>
      <c r="BQ13" s="125" t="s">
        <v>506</v>
      </c>
    </row>
    <row r="14" spans="1:69" hidden="1" x14ac:dyDescent="0.35">
      <c r="A14" s="128">
        <v>10</v>
      </c>
      <c r="B14" s="128" t="s">
        <v>256</v>
      </c>
      <c r="C14" s="128" t="s">
        <v>257</v>
      </c>
      <c r="D14" s="128" t="s">
        <v>255</v>
      </c>
      <c r="E14" s="128" t="s">
        <v>254</v>
      </c>
      <c r="F14" s="128" t="s">
        <v>254</v>
      </c>
      <c r="G14" s="128" t="s">
        <v>252</v>
      </c>
      <c r="H14" s="128" t="s">
        <v>253</v>
      </c>
      <c r="I14" s="128">
        <v>145495</v>
      </c>
      <c r="J14" s="128" t="s">
        <v>287</v>
      </c>
      <c r="K14" s="128">
        <v>145495</v>
      </c>
      <c r="L14" s="128" t="s">
        <v>288</v>
      </c>
      <c r="M14" s="128" t="s">
        <v>289</v>
      </c>
      <c r="N14" s="128">
        <v>340306</v>
      </c>
      <c r="O14" s="128" t="s">
        <v>365</v>
      </c>
      <c r="P14" s="128">
        <v>480009</v>
      </c>
      <c r="Q14" s="128" t="s">
        <v>366</v>
      </c>
      <c r="R14" s="128" t="s">
        <v>270</v>
      </c>
      <c r="S14" s="128" t="s">
        <v>367</v>
      </c>
      <c r="T14" s="128" t="s">
        <v>367</v>
      </c>
      <c r="U14" s="128" t="s">
        <v>293</v>
      </c>
      <c r="V14" s="128" t="s">
        <v>294</v>
      </c>
      <c r="W14" s="128">
        <v>541</v>
      </c>
      <c r="X14" s="128" t="s">
        <v>295</v>
      </c>
      <c r="Y14" s="128">
        <v>352171961</v>
      </c>
      <c r="Z14" s="128" t="s">
        <v>376</v>
      </c>
      <c r="AA14" s="128" t="s">
        <v>382</v>
      </c>
      <c r="AB14" s="129">
        <v>52000</v>
      </c>
      <c r="AC14" s="128" t="s">
        <v>298</v>
      </c>
      <c r="AD14" s="128">
        <v>24</v>
      </c>
      <c r="AE14" s="128" t="s">
        <v>278</v>
      </c>
      <c r="AF14" s="128" t="s">
        <v>383</v>
      </c>
      <c r="AG14" s="128" t="s">
        <v>384</v>
      </c>
      <c r="AH14" s="128" t="s">
        <v>281</v>
      </c>
      <c r="AI14" s="128" t="s">
        <v>385</v>
      </c>
      <c r="AJ14" s="129">
        <v>2780</v>
      </c>
      <c r="AK14" s="129">
        <v>2780</v>
      </c>
      <c r="AL14" s="128" t="s">
        <v>386</v>
      </c>
      <c r="AM14" s="129">
        <v>37986.660000000003</v>
      </c>
      <c r="AN14" s="129">
        <v>14833.34</v>
      </c>
      <c r="AO14" s="129">
        <v>52820</v>
      </c>
      <c r="AP14" s="129">
        <v>14013.34</v>
      </c>
      <c r="AQ14" s="129">
        <v>936.66</v>
      </c>
      <c r="AR14" s="129">
        <v>14950</v>
      </c>
      <c r="AS14" s="129">
        <v>14013.34</v>
      </c>
      <c r="AT14" s="129">
        <v>936.66</v>
      </c>
      <c r="AU14" s="129">
        <v>14950</v>
      </c>
      <c r="AV14" s="128">
        <v>36</v>
      </c>
      <c r="AW14" s="128">
        <v>483</v>
      </c>
      <c r="AX14" s="128" t="s">
        <v>286</v>
      </c>
      <c r="AY14" s="121"/>
      <c r="AZ14" s="93"/>
      <c r="BA14" s="93"/>
      <c r="BB14" s="128" t="s">
        <v>284</v>
      </c>
      <c r="BC14" s="93"/>
      <c r="BD14" s="128" t="s">
        <v>364</v>
      </c>
      <c r="BE14" s="129">
        <v>52000</v>
      </c>
      <c r="BF14" s="128" t="s">
        <v>367</v>
      </c>
      <c r="BG14" s="93"/>
      <c r="BH14" s="119" t="s">
        <v>502</v>
      </c>
      <c r="BI14" s="94" t="s">
        <v>99</v>
      </c>
      <c r="BJ14" s="119">
        <v>46242</v>
      </c>
      <c r="BK14" s="93" t="s">
        <v>102</v>
      </c>
      <c r="BL14" s="94" t="s">
        <v>107</v>
      </c>
      <c r="BM14" s="95" t="s">
        <v>180</v>
      </c>
      <c r="BN14" s="93" t="s">
        <v>222</v>
      </c>
      <c r="BO14" s="93"/>
      <c r="BP14" s="93"/>
      <c r="BQ14" s="125" t="s">
        <v>506</v>
      </c>
    </row>
    <row r="15" spans="1:69" hidden="1" x14ac:dyDescent="0.35">
      <c r="A15" s="128">
        <v>11</v>
      </c>
      <c r="B15" s="128" t="s">
        <v>256</v>
      </c>
      <c r="C15" s="128" t="s">
        <v>257</v>
      </c>
      <c r="D15" s="128" t="s">
        <v>255</v>
      </c>
      <c r="E15" s="128" t="s">
        <v>254</v>
      </c>
      <c r="F15" s="128" t="s">
        <v>254</v>
      </c>
      <c r="G15" s="128" t="s">
        <v>252</v>
      </c>
      <c r="H15" s="128" t="s">
        <v>253</v>
      </c>
      <c r="I15" s="128">
        <v>145495</v>
      </c>
      <c r="J15" s="128" t="s">
        <v>287</v>
      </c>
      <c r="K15" s="128">
        <v>145495</v>
      </c>
      <c r="L15" s="128" t="s">
        <v>288</v>
      </c>
      <c r="M15" s="128" t="s">
        <v>289</v>
      </c>
      <c r="N15" s="128">
        <v>340306</v>
      </c>
      <c r="O15" s="128" t="s">
        <v>365</v>
      </c>
      <c r="P15" s="128">
        <v>480009</v>
      </c>
      <c r="Q15" s="128" t="s">
        <v>366</v>
      </c>
      <c r="R15" s="128" t="s">
        <v>270</v>
      </c>
      <c r="S15" s="128" t="s">
        <v>368</v>
      </c>
      <c r="T15" s="128" t="s">
        <v>368</v>
      </c>
      <c r="U15" s="128" t="s">
        <v>293</v>
      </c>
      <c r="V15" s="128" t="s">
        <v>294</v>
      </c>
      <c r="W15" s="128">
        <v>541</v>
      </c>
      <c r="X15" s="128" t="s">
        <v>295</v>
      </c>
      <c r="Y15" s="128">
        <v>353332162</v>
      </c>
      <c r="Z15" s="128" t="s">
        <v>377</v>
      </c>
      <c r="AA15" s="128" t="s">
        <v>387</v>
      </c>
      <c r="AB15" s="129">
        <v>47000</v>
      </c>
      <c r="AC15" s="128" t="s">
        <v>298</v>
      </c>
      <c r="AD15" s="128">
        <v>24</v>
      </c>
      <c r="AE15" s="128" t="s">
        <v>278</v>
      </c>
      <c r="AF15" s="128" t="s">
        <v>388</v>
      </c>
      <c r="AG15" s="128" t="s">
        <v>389</v>
      </c>
      <c r="AH15" s="128" t="s">
        <v>390</v>
      </c>
      <c r="AI15" s="128" t="s">
        <v>391</v>
      </c>
      <c r="AJ15" s="129">
        <v>2510</v>
      </c>
      <c r="AK15" s="129">
        <v>2510</v>
      </c>
      <c r="AL15" s="128" t="s">
        <v>392</v>
      </c>
      <c r="AM15" s="129">
        <v>39990.129999999997</v>
      </c>
      <c r="AN15" s="129">
        <v>12719.87</v>
      </c>
      <c r="AO15" s="129">
        <v>52710</v>
      </c>
      <c r="AP15" s="129">
        <v>7009.87</v>
      </c>
      <c r="AQ15" s="129">
        <v>301.13</v>
      </c>
      <c r="AR15" s="129">
        <v>7311</v>
      </c>
      <c r="AS15" s="129">
        <v>7009.87</v>
      </c>
      <c r="AT15" s="129">
        <v>301.13</v>
      </c>
      <c r="AU15" s="129">
        <v>7311</v>
      </c>
      <c r="AV15" s="128">
        <v>34</v>
      </c>
      <c r="AW15" s="128">
        <v>364</v>
      </c>
      <c r="AX15" s="128" t="s">
        <v>286</v>
      </c>
      <c r="AY15" s="121"/>
      <c r="AZ15" s="93"/>
      <c r="BA15" s="93"/>
      <c r="BB15" s="128" t="s">
        <v>284</v>
      </c>
      <c r="BC15" s="93"/>
      <c r="BD15" s="128" t="s">
        <v>410</v>
      </c>
      <c r="BE15" s="129">
        <v>47000</v>
      </c>
      <c r="BF15" s="128" t="s">
        <v>368</v>
      </c>
      <c r="BG15" s="93"/>
      <c r="BH15" s="119" t="s">
        <v>502</v>
      </c>
      <c r="BI15" s="94" t="s">
        <v>99</v>
      </c>
      <c r="BJ15" s="119">
        <v>46242</v>
      </c>
      <c r="BK15" s="93" t="s">
        <v>102</v>
      </c>
      <c r="BL15" s="94" t="s">
        <v>107</v>
      </c>
      <c r="BM15" s="95" t="s">
        <v>180</v>
      </c>
      <c r="BN15" s="93" t="s">
        <v>222</v>
      </c>
      <c r="BO15" s="93"/>
      <c r="BP15" s="93"/>
      <c r="BQ15" s="125" t="s">
        <v>506</v>
      </c>
    </row>
    <row r="16" spans="1:69" hidden="1" x14ac:dyDescent="0.35">
      <c r="A16" s="128">
        <v>12</v>
      </c>
      <c r="B16" s="128" t="s">
        <v>256</v>
      </c>
      <c r="C16" s="128" t="s">
        <v>257</v>
      </c>
      <c r="D16" s="128" t="s">
        <v>255</v>
      </c>
      <c r="E16" s="128" t="s">
        <v>254</v>
      </c>
      <c r="F16" s="128" t="s">
        <v>254</v>
      </c>
      <c r="G16" s="128" t="s">
        <v>252</v>
      </c>
      <c r="H16" s="128" t="s">
        <v>253</v>
      </c>
      <c r="I16" s="128">
        <v>145495</v>
      </c>
      <c r="J16" s="128" t="s">
        <v>287</v>
      </c>
      <c r="K16" s="128">
        <v>145495</v>
      </c>
      <c r="L16" s="128" t="s">
        <v>288</v>
      </c>
      <c r="M16" s="128" t="s">
        <v>289</v>
      </c>
      <c r="N16" s="128">
        <v>340306</v>
      </c>
      <c r="O16" s="128" t="s">
        <v>365</v>
      </c>
      <c r="P16" s="128">
        <v>480009</v>
      </c>
      <c r="Q16" s="128" t="s">
        <v>366</v>
      </c>
      <c r="R16" s="128" t="s">
        <v>270</v>
      </c>
      <c r="S16" s="128" t="s">
        <v>369</v>
      </c>
      <c r="T16" s="128" t="s">
        <v>369</v>
      </c>
      <c r="U16" s="128" t="s">
        <v>293</v>
      </c>
      <c r="V16" s="128" t="s">
        <v>294</v>
      </c>
      <c r="W16" s="128">
        <v>541</v>
      </c>
      <c r="X16" s="128" t="s">
        <v>295</v>
      </c>
      <c r="Y16" s="128">
        <v>353381590</v>
      </c>
      <c r="Z16" s="128" t="s">
        <v>378</v>
      </c>
      <c r="AA16" s="128" t="s">
        <v>393</v>
      </c>
      <c r="AB16" s="129">
        <v>52000</v>
      </c>
      <c r="AC16" s="128" t="s">
        <v>298</v>
      </c>
      <c r="AD16" s="128">
        <v>24</v>
      </c>
      <c r="AE16" s="128" t="s">
        <v>278</v>
      </c>
      <c r="AF16" s="128" t="s">
        <v>388</v>
      </c>
      <c r="AG16" s="128" t="s">
        <v>389</v>
      </c>
      <c r="AH16" s="128" t="s">
        <v>390</v>
      </c>
      <c r="AI16" s="128" t="s">
        <v>394</v>
      </c>
      <c r="AJ16" s="129">
        <v>2780</v>
      </c>
      <c r="AK16" s="129">
        <v>2780</v>
      </c>
      <c r="AL16" s="128" t="s">
        <v>395</v>
      </c>
      <c r="AM16" s="129">
        <v>48457.440000000002</v>
      </c>
      <c r="AN16" s="129">
        <v>15482.56</v>
      </c>
      <c r="AO16" s="129">
        <v>63940</v>
      </c>
      <c r="AP16" s="129">
        <v>3542.56</v>
      </c>
      <c r="AQ16" s="129">
        <v>85.44</v>
      </c>
      <c r="AR16" s="129">
        <v>3628</v>
      </c>
      <c r="AS16" s="129">
        <v>3542.56</v>
      </c>
      <c r="AT16" s="129">
        <v>85.44</v>
      </c>
      <c r="AU16" s="129">
        <v>3628</v>
      </c>
      <c r="AV16" s="128">
        <v>32</v>
      </c>
      <c r="AW16" s="128">
        <v>275</v>
      </c>
      <c r="AX16" s="128" t="s">
        <v>286</v>
      </c>
      <c r="AY16" s="121"/>
      <c r="AZ16" s="93"/>
      <c r="BA16" s="93"/>
      <c r="BB16" s="128" t="s">
        <v>284</v>
      </c>
      <c r="BC16" s="93"/>
      <c r="BD16" s="128"/>
      <c r="BE16" s="129">
        <v>0</v>
      </c>
      <c r="BF16" s="128" t="s">
        <v>369</v>
      </c>
      <c r="BG16" s="93"/>
      <c r="BH16" s="119" t="s">
        <v>502</v>
      </c>
      <c r="BI16" s="94" t="s">
        <v>99</v>
      </c>
      <c r="BJ16" s="119">
        <v>46242</v>
      </c>
      <c r="BK16" s="93" t="s">
        <v>102</v>
      </c>
      <c r="BL16" s="94" t="s">
        <v>107</v>
      </c>
      <c r="BM16" s="95" t="s">
        <v>180</v>
      </c>
      <c r="BN16" s="93" t="s">
        <v>222</v>
      </c>
      <c r="BO16" s="93"/>
      <c r="BP16" s="93"/>
      <c r="BQ16" s="125" t="s">
        <v>506</v>
      </c>
    </row>
    <row r="17" spans="1:69" hidden="1" x14ac:dyDescent="0.35">
      <c r="A17" s="128">
        <v>13</v>
      </c>
      <c r="B17" s="128" t="s">
        <v>256</v>
      </c>
      <c r="C17" s="128" t="s">
        <v>257</v>
      </c>
      <c r="D17" s="128" t="s">
        <v>255</v>
      </c>
      <c r="E17" s="128" t="s">
        <v>254</v>
      </c>
      <c r="F17" s="128" t="s">
        <v>254</v>
      </c>
      <c r="G17" s="128" t="s">
        <v>252</v>
      </c>
      <c r="H17" s="128" t="s">
        <v>253</v>
      </c>
      <c r="I17" s="128">
        <v>145495</v>
      </c>
      <c r="J17" s="128" t="s">
        <v>287</v>
      </c>
      <c r="K17" s="128">
        <v>145495</v>
      </c>
      <c r="L17" s="128" t="s">
        <v>288</v>
      </c>
      <c r="M17" s="128" t="s">
        <v>289</v>
      </c>
      <c r="N17" s="128">
        <v>282730</v>
      </c>
      <c r="O17" s="128" t="s">
        <v>290</v>
      </c>
      <c r="P17" s="128">
        <v>371691</v>
      </c>
      <c r="Q17" s="128" t="s">
        <v>291</v>
      </c>
      <c r="R17" s="128" t="s">
        <v>270</v>
      </c>
      <c r="S17" s="128" t="s">
        <v>370</v>
      </c>
      <c r="T17" s="128" t="s">
        <v>370</v>
      </c>
      <c r="U17" s="128" t="s">
        <v>293</v>
      </c>
      <c r="V17" s="128" t="s">
        <v>294</v>
      </c>
      <c r="W17" s="128">
        <v>541</v>
      </c>
      <c r="X17" s="128" t="s">
        <v>295</v>
      </c>
      <c r="Y17" s="128">
        <v>353579459</v>
      </c>
      <c r="Z17" s="128" t="s">
        <v>379</v>
      </c>
      <c r="AA17" s="128" t="s">
        <v>391</v>
      </c>
      <c r="AB17" s="129">
        <v>63000</v>
      </c>
      <c r="AC17" s="128" t="s">
        <v>298</v>
      </c>
      <c r="AD17" s="128">
        <v>24</v>
      </c>
      <c r="AE17" s="128" t="s">
        <v>396</v>
      </c>
      <c r="AF17" s="128" t="s">
        <v>397</v>
      </c>
      <c r="AG17" s="128" t="s">
        <v>398</v>
      </c>
      <c r="AH17" s="128" t="s">
        <v>346</v>
      </c>
      <c r="AI17" s="128" t="s">
        <v>394</v>
      </c>
      <c r="AJ17" s="129">
        <v>3360</v>
      </c>
      <c r="AK17" s="129">
        <v>3360</v>
      </c>
      <c r="AL17" s="128" t="s">
        <v>399</v>
      </c>
      <c r="AM17" s="129">
        <v>38210.17</v>
      </c>
      <c r="AN17" s="129">
        <v>15549.83</v>
      </c>
      <c r="AO17" s="129">
        <v>53760</v>
      </c>
      <c r="AP17" s="129">
        <v>24789.83</v>
      </c>
      <c r="AQ17" s="129">
        <v>2395.17</v>
      </c>
      <c r="AR17" s="129">
        <v>27185</v>
      </c>
      <c r="AS17" s="129">
        <v>24789.83</v>
      </c>
      <c r="AT17" s="129">
        <v>2395.17</v>
      </c>
      <c r="AU17" s="129">
        <v>27185</v>
      </c>
      <c r="AV17" s="128">
        <v>32</v>
      </c>
      <c r="AW17" s="128">
        <v>483</v>
      </c>
      <c r="AX17" s="128" t="s">
        <v>286</v>
      </c>
      <c r="AY17" s="121"/>
      <c r="AZ17" s="93"/>
      <c r="BA17" s="93"/>
      <c r="BB17" s="128" t="s">
        <v>284</v>
      </c>
      <c r="BC17" s="93"/>
      <c r="BD17" s="128" t="s">
        <v>364</v>
      </c>
      <c r="BE17" s="129">
        <v>63000</v>
      </c>
      <c r="BF17" s="128" t="s">
        <v>370</v>
      </c>
      <c r="BG17" s="93"/>
      <c r="BH17" s="119" t="s">
        <v>502</v>
      </c>
      <c r="BI17" s="94" t="s">
        <v>99</v>
      </c>
      <c r="BJ17" s="119">
        <v>46242</v>
      </c>
      <c r="BK17" s="93" t="s">
        <v>102</v>
      </c>
      <c r="BL17" s="94" t="s">
        <v>107</v>
      </c>
      <c r="BM17" s="95" t="s">
        <v>180</v>
      </c>
      <c r="BN17" s="93" t="s">
        <v>222</v>
      </c>
      <c r="BO17" s="93"/>
      <c r="BP17" s="93"/>
      <c r="BQ17" s="125" t="s">
        <v>506</v>
      </c>
    </row>
    <row r="18" spans="1:69" hidden="1" x14ac:dyDescent="0.35">
      <c r="A18" s="128">
        <v>14</v>
      </c>
      <c r="B18" s="128" t="s">
        <v>256</v>
      </c>
      <c r="C18" s="128" t="s">
        <v>257</v>
      </c>
      <c r="D18" s="128" t="s">
        <v>255</v>
      </c>
      <c r="E18" s="128" t="s">
        <v>254</v>
      </c>
      <c r="F18" s="128" t="s">
        <v>254</v>
      </c>
      <c r="G18" s="128" t="s">
        <v>252</v>
      </c>
      <c r="H18" s="128" t="s">
        <v>253</v>
      </c>
      <c r="I18" s="128">
        <v>145495</v>
      </c>
      <c r="J18" s="128" t="s">
        <v>287</v>
      </c>
      <c r="K18" s="128">
        <v>145495</v>
      </c>
      <c r="L18" s="128" t="s">
        <v>288</v>
      </c>
      <c r="M18" s="128" t="s">
        <v>289</v>
      </c>
      <c r="N18" s="128">
        <v>282730</v>
      </c>
      <c r="O18" s="128" t="s">
        <v>290</v>
      </c>
      <c r="P18" s="128">
        <v>371691</v>
      </c>
      <c r="Q18" s="128" t="s">
        <v>291</v>
      </c>
      <c r="R18" s="128" t="s">
        <v>270</v>
      </c>
      <c r="S18" s="128" t="s">
        <v>371</v>
      </c>
      <c r="T18" s="128" t="s">
        <v>371</v>
      </c>
      <c r="U18" s="128" t="s">
        <v>293</v>
      </c>
      <c r="V18" s="128" t="s">
        <v>294</v>
      </c>
      <c r="W18" s="128">
        <v>541</v>
      </c>
      <c r="X18" s="128" t="s">
        <v>295</v>
      </c>
      <c r="Y18" s="128">
        <v>353824416</v>
      </c>
      <c r="Z18" s="128" t="s">
        <v>380</v>
      </c>
      <c r="AA18" s="128" t="s">
        <v>400</v>
      </c>
      <c r="AB18" s="129">
        <v>73000</v>
      </c>
      <c r="AC18" s="128" t="s">
        <v>298</v>
      </c>
      <c r="AD18" s="128">
        <v>24</v>
      </c>
      <c r="AE18" s="128" t="s">
        <v>396</v>
      </c>
      <c r="AF18" s="128" t="s">
        <v>397</v>
      </c>
      <c r="AG18" s="128" t="s">
        <v>401</v>
      </c>
      <c r="AH18" s="128" t="s">
        <v>346</v>
      </c>
      <c r="AI18" s="128" t="s">
        <v>402</v>
      </c>
      <c r="AJ18" s="129">
        <v>3900</v>
      </c>
      <c r="AK18" s="129">
        <v>3900</v>
      </c>
      <c r="AL18" s="128" t="s">
        <v>403</v>
      </c>
      <c r="AM18" s="129">
        <v>7955.28</v>
      </c>
      <c r="AN18" s="129">
        <v>6244.72</v>
      </c>
      <c r="AO18" s="129">
        <v>14200</v>
      </c>
      <c r="AP18" s="129">
        <v>65044.72</v>
      </c>
      <c r="AQ18" s="129">
        <v>15011.28</v>
      </c>
      <c r="AR18" s="129">
        <v>80056</v>
      </c>
      <c r="AS18" s="129">
        <v>65044.72</v>
      </c>
      <c r="AT18" s="129">
        <v>15011.28</v>
      </c>
      <c r="AU18" s="129">
        <v>80056</v>
      </c>
      <c r="AV18" s="128">
        <v>32</v>
      </c>
      <c r="AW18" s="128">
        <v>847</v>
      </c>
      <c r="AX18" s="128" t="s">
        <v>286</v>
      </c>
      <c r="AY18" s="121"/>
      <c r="AZ18" s="93"/>
      <c r="BA18" s="93"/>
      <c r="BB18" s="128" t="s">
        <v>284</v>
      </c>
      <c r="BC18" s="93"/>
      <c r="BD18" s="128"/>
      <c r="BE18" s="129">
        <v>0</v>
      </c>
      <c r="BF18" s="128" t="s">
        <v>371</v>
      </c>
      <c r="BG18" s="93"/>
      <c r="BH18" s="119" t="s">
        <v>502</v>
      </c>
      <c r="BI18" s="94" t="s">
        <v>99</v>
      </c>
      <c r="BJ18" s="119">
        <v>46242</v>
      </c>
      <c r="BK18" s="93" t="s">
        <v>102</v>
      </c>
      <c r="BL18" s="94" t="s">
        <v>107</v>
      </c>
      <c r="BM18" s="95" t="s">
        <v>180</v>
      </c>
      <c r="BN18" s="93" t="s">
        <v>222</v>
      </c>
      <c r="BO18" s="93"/>
      <c r="BP18" s="93"/>
      <c r="BQ18" s="125" t="s">
        <v>506</v>
      </c>
    </row>
    <row r="19" spans="1:69" hidden="1" x14ac:dyDescent="0.35">
      <c r="A19" s="128">
        <v>15</v>
      </c>
      <c r="B19" s="128" t="s">
        <v>256</v>
      </c>
      <c r="C19" s="128" t="s">
        <v>257</v>
      </c>
      <c r="D19" s="128" t="s">
        <v>255</v>
      </c>
      <c r="E19" s="128" t="s">
        <v>254</v>
      </c>
      <c r="F19" s="128" t="s">
        <v>254</v>
      </c>
      <c r="G19" s="128" t="s">
        <v>252</v>
      </c>
      <c r="H19" s="128" t="s">
        <v>253</v>
      </c>
      <c r="I19" s="128">
        <v>145495</v>
      </c>
      <c r="J19" s="128" t="s">
        <v>287</v>
      </c>
      <c r="K19" s="128">
        <v>145495</v>
      </c>
      <c r="L19" s="128" t="s">
        <v>288</v>
      </c>
      <c r="M19" s="128" t="s">
        <v>289</v>
      </c>
      <c r="N19" s="128">
        <v>246129</v>
      </c>
      <c r="O19" s="128" t="s">
        <v>372</v>
      </c>
      <c r="P19" s="128">
        <v>428131</v>
      </c>
      <c r="Q19" s="128" t="s">
        <v>373</v>
      </c>
      <c r="R19" s="128" t="s">
        <v>270</v>
      </c>
      <c r="S19" s="128" t="s">
        <v>374</v>
      </c>
      <c r="T19" s="128" t="s">
        <v>374</v>
      </c>
      <c r="U19" s="128" t="s">
        <v>293</v>
      </c>
      <c r="V19" s="128" t="s">
        <v>273</v>
      </c>
      <c r="W19" s="128">
        <v>0</v>
      </c>
      <c r="X19" s="128" t="s">
        <v>375</v>
      </c>
      <c r="Y19" s="128">
        <v>357052418</v>
      </c>
      <c r="Z19" s="128" t="s">
        <v>381</v>
      </c>
      <c r="AA19" s="128" t="s">
        <v>404</v>
      </c>
      <c r="AB19" s="129">
        <v>80000</v>
      </c>
      <c r="AC19" s="128" t="s">
        <v>298</v>
      </c>
      <c r="AD19" s="128">
        <v>24</v>
      </c>
      <c r="AE19" s="128" t="s">
        <v>405</v>
      </c>
      <c r="AF19" s="128" t="s">
        <v>406</v>
      </c>
      <c r="AG19" s="128" t="s">
        <v>407</v>
      </c>
      <c r="AH19" s="128" t="s">
        <v>346</v>
      </c>
      <c r="AI19" s="128" t="s">
        <v>408</v>
      </c>
      <c r="AJ19" s="129">
        <v>4270</v>
      </c>
      <c r="AK19" s="129">
        <v>4270</v>
      </c>
      <c r="AL19" s="128" t="s">
        <v>409</v>
      </c>
      <c r="AM19" s="129">
        <v>13308.1</v>
      </c>
      <c r="AN19" s="129">
        <v>8041.9</v>
      </c>
      <c r="AO19" s="129">
        <v>21350</v>
      </c>
      <c r="AP19" s="129">
        <v>66691.899999999994</v>
      </c>
      <c r="AQ19" s="129">
        <v>15000.1</v>
      </c>
      <c r="AR19" s="129">
        <v>81692</v>
      </c>
      <c r="AS19" s="129">
        <v>66691.899999999994</v>
      </c>
      <c r="AT19" s="129">
        <v>15000.1</v>
      </c>
      <c r="AU19" s="129">
        <v>81692</v>
      </c>
      <c r="AV19" s="128">
        <v>25</v>
      </c>
      <c r="AW19" s="128">
        <v>602</v>
      </c>
      <c r="AX19" s="128" t="s">
        <v>286</v>
      </c>
      <c r="AY19" s="121"/>
      <c r="AZ19" s="93"/>
      <c r="BA19" s="93"/>
      <c r="BB19" s="128" t="s">
        <v>284</v>
      </c>
      <c r="BC19" s="93"/>
      <c r="BD19" s="128" t="s">
        <v>363</v>
      </c>
      <c r="BE19" s="129">
        <v>80000</v>
      </c>
      <c r="BF19" s="128" t="s">
        <v>374</v>
      </c>
      <c r="BG19" s="93"/>
      <c r="BH19" s="119" t="s">
        <v>502</v>
      </c>
      <c r="BI19" s="94" t="s">
        <v>99</v>
      </c>
      <c r="BJ19" s="119">
        <v>46242</v>
      </c>
      <c r="BK19" s="93" t="s">
        <v>102</v>
      </c>
      <c r="BL19" s="94" t="s">
        <v>107</v>
      </c>
      <c r="BM19" s="95" t="s">
        <v>180</v>
      </c>
      <c r="BN19" s="93" t="s">
        <v>222</v>
      </c>
      <c r="BO19" s="93"/>
      <c r="BP19" s="93"/>
      <c r="BQ19" s="125" t="s">
        <v>506</v>
      </c>
    </row>
    <row r="20" spans="1:69" hidden="1" x14ac:dyDescent="0.35">
      <c r="A20" s="128">
        <v>16</v>
      </c>
      <c r="B20" s="128" t="s">
        <v>256</v>
      </c>
      <c r="C20" s="128" t="s">
        <v>257</v>
      </c>
      <c r="D20" s="128" t="s">
        <v>255</v>
      </c>
      <c r="E20" s="128" t="s">
        <v>254</v>
      </c>
      <c r="F20" s="128" t="s">
        <v>254</v>
      </c>
      <c r="G20" s="128" t="s">
        <v>252</v>
      </c>
      <c r="H20" s="128" t="s">
        <v>253</v>
      </c>
      <c r="I20" s="128">
        <v>140823</v>
      </c>
      <c r="J20" s="128" t="s">
        <v>411</v>
      </c>
      <c r="K20" s="128">
        <v>140823</v>
      </c>
      <c r="L20" s="128" t="s">
        <v>288</v>
      </c>
      <c r="M20" s="128" t="s">
        <v>289</v>
      </c>
      <c r="N20" s="128">
        <v>291055</v>
      </c>
      <c r="O20" s="128" t="s">
        <v>412</v>
      </c>
      <c r="P20" s="128">
        <v>384011</v>
      </c>
      <c r="Q20" s="128" t="s">
        <v>413</v>
      </c>
      <c r="R20" s="128" t="s">
        <v>270</v>
      </c>
      <c r="S20" s="128" t="s">
        <v>414</v>
      </c>
      <c r="T20" s="128" t="s">
        <v>414</v>
      </c>
      <c r="U20" s="128" t="s">
        <v>272</v>
      </c>
      <c r="V20" s="128" t="s">
        <v>294</v>
      </c>
      <c r="W20" s="128">
        <v>541</v>
      </c>
      <c r="X20" s="128" t="s">
        <v>415</v>
      </c>
      <c r="Y20" s="128">
        <v>350187400</v>
      </c>
      <c r="Z20" s="128" t="s">
        <v>440</v>
      </c>
      <c r="AA20" s="128" t="s">
        <v>297</v>
      </c>
      <c r="AB20" s="129">
        <v>54478</v>
      </c>
      <c r="AC20" s="128" t="s">
        <v>452</v>
      </c>
      <c r="AD20" s="128">
        <v>24</v>
      </c>
      <c r="AE20" s="128" t="s">
        <v>278</v>
      </c>
      <c r="AF20" s="128" t="s">
        <v>453</v>
      </c>
      <c r="AG20" s="128" t="s">
        <v>454</v>
      </c>
      <c r="AH20" s="128" t="s">
        <v>281</v>
      </c>
      <c r="AI20" s="128" t="s">
        <v>455</v>
      </c>
      <c r="AJ20" s="129">
        <v>2085</v>
      </c>
      <c r="AK20" s="129">
        <v>2950</v>
      </c>
      <c r="AL20" s="128" t="s">
        <v>456</v>
      </c>
      <c r="AM20" s="129">
        <v>51589.33</v>
      </c>
      <c r="AN20" s="129">
        <v>15395.67</v>
      </c>
      <c r="AO20" s="129">
        <v>66985</v>
      </c>
      <c r="AP20" s="129">
        <v>2888.67</v>
      </c>
      <c r="AQ20" s="129">
        <v>61.33</v>
      </c>
      <c r="AR20" s="129">
        <v>2950</v>
      </c>
      <c r="AS20" s="129">
        <v>2888.67</v>
      </c>
      <c r="AT20" s="129">
        <v>61.33</v>
      </c>
      <c r="AU20" s="129">
        <v>2950</v>
      </c>
      <c r="AV20" s="128">
        <v>43</v>
      </c>
      <c r="AW20" s="128">
        <v>576</v>
      </c>
      <c r="AX20" s="128" t="s">
        <v>286</v>
      </c>
      <c r="AY20" s="121"/>
      <c r="AZ20" s="93"/>
      <c r="BA20" s="93"/>
      <c r="BB20" s="128" t="s">
        <v>284</v>
      </c>
      <c r="BC20" s="93"/>
      <c r="BD20" s="128"/>
      <c r="BE20" s="129">
        <v>0</v>
      </c>
      <c r="BF20" s="128" t="s">
        <v>414</v>
      </c>
      <c r="BG20" s="93"/>
      <c r="BH20" s="119" t="s">
        <v>502</v>
      </c>
      <c r="BI20" s="94" t="s">
        <v>99</v>
      </c>
      <c r="BJ20" s="119">
        <v>46242</v>
      </c>
      <c r="BK20" s="93" t="s">
        <v>102</v>
      </c>
      <c r="BL20" s="94" t="s">
        <v>107</v>
      </c>
      <c r="BM20" s="95" t="s">
        <v>179</v>
      </c>
      <c r="BN20" s="93" t="s">
        <v>221</v>
      </c>
      <c r="BO20" s="93"/>
      <c r="BP20" s="93"/>
      <c r="BQ20" s="125" t="s">
        <v>505</v>
      </c>
    </row>
    <row r="21" spans="1:69" hidden="1" x14ac:dyDescent="0.35">
      <c r="A21" s="128">
        <v>17</v>
      </c>
      <c r="B21" s="128" t="s">
        <v>256</v>
      </c>
      <c r="C21" s="128" t="s">
        <v>257</v>
      </c>
      <c r="D21" s="128" t="s">
        <v>255</v>
      </c>
      <c r="E21" s="128" t="s">
        <v>254</v>
      </c>
      <c r="F21" s="128" t="s">
        <v>254</v>
      </c>
      <c r="G21" s="128" t="s">
        <v>252</v>
      </c>
      <c r="H21" s="128" t="s">
        <v>253</v>
      </c>
      <c r="I21" s="128">
        <v>140823</v>
      </c>
      <c r="J21" s="128" t="s">
        <v>411</v>
      </c>
      <c r="K21" s="128">
        <v>140823</v>
      </c>
      <c r="L21" s="128" t="s">
        <v>288</v>
      </c>
      <c r="M21" s="128" t="s">
        <v>289</v>
      </c>
      <c r="N21" s="128">
        <v>291055</v>
      </c>
      <c r="O21" s="128" t="s">
        <v>412</v>
      </c>
      <c r="P21" s="128">
        <v>384011</v>
      </c>
      <c r="Q21" s="128" t="s">
        <v>413</v>
      </c>
      <c r="R21" s="128" t="s">
        <v>270</v>
      </c>
      <c r="S21" s="128" t="s">
        <v>416</v>
      </c>
      <c r="T21" s="128" t="s">
        <v>416</v>
      </c>
      <c r="U21" s="128" t="s">
        <v>272</v>
      </c>
      <c r="V21" s="128" t="s">
        <v>294</v>
      </c>
      <c r="W21" s="128">
        <v>541</v>
      </c>
      <c r="X21" s="128" t="s">
        <v>329</v>
      </c>
      <c r="Y21" s="128">
        <v>350187495</v>
      </c>
      <c r="Z21" s="128" t="s">
        <v>441</v>
      </c>
      <c r="AA21" s="128" t="s">
        <v>297</v>
      </c>
      <c r="AB21" s="129">
        <v>54478</v>
      </c>
      <c r="AC21" s="128" t="s">
        <v>452</v>
      </c>
      <c r="AD21" s="128">
        <v>24</v>
      </c>
      <c r="AE21" s="128" t="s">
        <v>278</v>
      </c>
      <c r="AF21" s="128" t="s">
        <v>457</v>
      </c>
      <c r="AG21" s="128" t="s">
        <v>458</v>
      </c>
      <c r="AH21" s="128" t="s">
        <v>281</v>
      </c>
      <c r="AI21" s="128" t="s">
        <v>455</v>
      </c>
      <c r="AJ21" s="129">
        <v>2085</v>
      </c>
      <c r="AK21" s="129">
        <v>2950</v>
      </c>
      <c r="AL21" s="128" t="s">
        <v>456</v>
      </c>
      <c r="AM21" s="129">
        <v>51589.33</v>
      </c>
      <c r="AN21" s="129">
        <v>15395.67</v>
      </c>
      <c r="AO21" s="129">
        <v>66985</v>
      </c>
      <c r="AP21" s="129">
        <v>2888.67</v>
      </c>
      <c r="AQ21" s="129">
        <v>61.33</v>
      </c>
      <c r="AR21" s="129">
        <v>2950</v>
      </c>
      <c r="AS21" s="129">
        <v>2888.67</v>
      </c>
      <c r="AT21" s="129">
        <v>61.33</v>
      </c>
      <c r="AU21" s="129">
        <v>2950</v>
      </c>
      <c r="AV21" s="128">
        <v>43</v>
      </c>
      <c r="AW21" s="128">
        <v>576</v>
      </c>
      <c r="AX21" s="128" t="s">
        <v>286</v>
      </c>
      <c r="AY21" s="121"/>
      <c r="AZ21" s="93"/>
      <c r="BA21" s="93"/>
      <c r="BB21" s="128" t="s">
        <v>284</v>
      </c>
      <c r="BC21" s="93"/>
      <c r="BD21" s="128"/>
      <c r="BE21" s="129">
        <v>0</v>
      </c>
      <c r="BF21" s="128" t="s">
        <v>416</v>
      </c>
      <c r="BG21" s="93"/>
      <c r="BH21" s="119" t="s">
        <v>502</v>
      </c>
      <c r="BI21" s="94" t="s">
        <v>99</v>
      </c>
      <c r="BJ21" s="119">
        <v>46242</v>
      </c>
      <c r="BK21" s="93" t="s">
        <v>102</v>
      </c>
      <c r="BL21" s="94" t="s">
        <v>107</v>
      </c>
      <c r="BM21" s="95" t="s">
        <v>179</v>
      </c>
      <c r="BN21" s="93" t="s">
        <v>221</v>
      </c>
      <c r="BO21" s="93"/>
      <c r="BP21" s="93"/>
      <c r="BQ21" s="125" t="s">
        <v>505</v>
      </c>
    </row>
    <row r="22" spans="1:69" hidden="1" x14ac:dyDescent="0.35">
      <c r="A22" s="128">
        <v>18</v>
      </c>
      <c r="B22" s="128" t="s">
        <v>256</v>
      </c>
      <c r="C22" s="128" t="s">
        <v>257</v>
      </c>
      <c r="D22" s="128" t="s">
        <v>255</v>
      </c>
      <c r="E22" s="128" t="s">
        <v>254</v>
      </c>
      <c r="F22" s="128" t="s">
        <v>254</v>
      </c>
      <c r="G22" s="128" t="s">
        <v>252</v>
      </c>
      <c r="H22" s="128" t="s">
        <v>253</v>
      </c>
      <c r="I22" s="128">
        <v>140823</v>
      </c>
      <c r="J22" s="128" t="s">
        <v>411</v>
      </c>
      <c r="K22" s="128">
        <v>140823</v>
      </c>
      <c r="L22" s="128" t="s">
        <v>288</v>
      </c>
      <c r="M22" s="128" t="s">
        <v>289</v>
      </c>
      <c r="N22" s="128">
        <v>299849</v>
      </c>
      <c r="O22" s="128" t="s">
        <v>417</v>
      </c>
      <c r="P22" s="128">
        <v>403268</v>
      </c>
      <c r="Q22" s="128" t="s">
        <v>418</v>
      </c>
      <c r="R22" s="128" t="s">
        <v>270</v>
      </c>
      <c r="S22" s="128" t="s">
        <v>419</v>
      </c>
      <c r="T22" s="128" t="s">
        <v>419</v>
      </c>
      <c r="U22" s="128" t="s">
        <v>325</v>
      </c>
      <c r="V22" s="128" t="s">
        <v>294</v>
      </c>
      <c r="W22" s="128">
        <v>541</v>
      </c>
      <c r="X22" s="128" t="s">
        <v>420</v>
      </c>
      <c r="Y22" s="128">
        <v>350387057</v>
      </c>
      <c r="Z22" s="128" t="s">
        <v>442</v>
      </c>
      <c r="AA22" s="128" t="s">
        <v>459</v>
      </c>
      <c r="AB22" s="129">
        <v>54478</v>
      </c>
      <c r="AC22" s="128" t="s">
        <v>277</v>
      </c>
      <c r="AD22" s="128">
        <v>24</v>
      </c>
      <c r="AE22" s="128" t="s">
        <v>278</v>
      </c>
      <c r="AF22" s="128" t="s">
        <v>460</v>
      </c>
      <c r="AG22" s="128" t="s">
        <v>461</v>
      </c>
      <c r="AH22" s="128" t="s">
        <v>281</v>
      </c>
      <c r="AI22" s="128" t="s">
        <v>462</v>
      </c>
      <c r="AJ22" s="129">
        <v>2550</v>
      </c>
      <c r="AK22" s="129">
        <v>2950</v>
      </c>
      <c r="AL22" s="128" t="s">
        <v>463</v>
      </c>
      <c r="AM22" s="129">
        <v>49936.33</v>
      </c>
      <c r="AN22" s="129">
        <v>15860.67</v>
      </c>
      <c r="AO22" s="129">
        <v>65797</v>
      </c>
      <c r="AP22" s="129">
        <v>4541.67</v>
      </c>
      <c r="AQ22" s="129">
        <v>61.33</v>
      </c>
      <c r="AR22" s="129">
        <v>4603</v>
      </c>
      <c r="AS22" s="129">
        <v>4541.67</v>
      </c>
      <c r="AT22" s="129">
        <v>61.33</v>
      </c>
      <c r="AU22" s="129">
        <v>4603</v>
      </c>
      <c r="AV22" s="128">
        <v>43</v>
      </c>
      <c r="AW22" s="128">
        <v>570</v>
      </c>
      <c r="AX22" s="128" t="s">
        <v>286</v>
      </c>
      <c r="AY22" s="121"/>
      <c r="AZ22" s="93"/>
      <c r="BA22" s="93"/>
      <c r="BB22" s="128" t="s">
        <v>284</v>
      </c>
      <c r="BC22" s="93"/>
      <c r="BD22" s="128" t="s">
        <v>302</v>
      </c>
      <c r="BE22" s="129">
        <v>54478</v>
      </c>
      <c r="BF22" s="128" t="s">
        <v>419</v>
      </c>
      <c r="BG22" s="93"/>
      <c r="BH22" s="119" t="s">
        <v>502</v>
      </c>
      <c r="BI22" s="94" t="s">
        <v>99</v>
      </c>
      <c r="BJ22" s="119">
        <v>46242</v>
      </c>
      <c r="BK22" s="93" t="s">
        <v>102</v>
      </c>
      <c r="BL22" s="94" t="s">
        <v>107</v>
      </c>
      <c r="BM22" s="95" t="s">
        <v>179</v>
      </c>
      <c r="BN22" s="93" t="s">
        <v>221</v>
      </c>
      <c r="BO22" s="93"/>
      <c r="BP22" s="93"/>
      <c r="BQ22" s="125" t="s">
        <v>505</v>
      </c>
    </row>
    <row r="23" spans="1:69" hidden="1" x14ac:dyDescent="0.35">
      <c r="A23" s="128">
        <v>19</v>
      </c>
      <c r="B23" s="128" t="s">
        <v>256</v>
      </c>
      <c r="C23" s="128" t="s">
        <v>257</v>
      </c>
      <c r="D23" s="128" t="s">
        <v>255</v>
      </c>
      <c r="E23" s="128" t="s">
        <v>254</v>
      </c>
      <c r="F23" s="128" t="s">
        <v>254</v>
      </c>
      <c r="G23" s="128" t="s">
        <v>252</v>
      </c>
      <c r="H23" s="128" t="s">
        <v>253</v>
      </c>
      <c r="I23" s="128">
        <v>140823</v>
      </c>
      <c r="J23" s="128" t="s">
        <v>411</v>
      </c>
      <c r="K23" s="128">
        <v>140823</v>
      </c>
      <c r="L23" s="128" t="s">
        <v>288</v>
      </c>
      <c r="M23" s="128" t="s">
        <v>289</v>
      </c>
      <c r="N23" s="128">
        <v>299849</v>
      </c>
      <c r="O23" s="128" t="s">
        <v>417</v>
      </c>
      <c r="P23" s="128">
        <v>504669</v>
      </c>
      <c r="Q23" s="128" t="s">
        <v>421</v>
      </c>
      <c r="R23" s="128" t="s">
        <v>270</v>
      </c>
      <c r="S23" s="128" t="s">
        <v>422</v>
      </c>
      <c r="T23" s="128" t="s">
        <v>422</v>
      </c>
      <c r="U23" s="128" t="s">
        <v>325</v>
      </c>
      <c r="V23" s="128" t="s">
        <v>294</v>
      </c>
      <c r="W23" s="128">
        <v>541</v>
      </c>
      <c r="X23" s="128" t="s">
        <v>420</v>
      </c>
      <c r="Y23" s="128">
        <v>350650145</v>
      </c>
      <c r="Z23" s="128" t="s">
        <v>443</v>
      </c>
      <c r="AA23" s="128" t="s">
        <v>464</v>
      </c>
      <c r="AB23" s="129">
        <v>54478</v>
      </c>
      <c r="AC23" s="128" t="s">
        <v>277</v>
      </c>
      <c r="AD23" s="128">
        <v>24</v>
      </c>
      <c r="AE23" s="128" t="s">
        <v>278</v>
      </c>
      <c r="AF23" s="128" t="s">
        <v>460</v>
      </c>
      <c r="AG23" s="128" t="s">
        <v>461</v>
      </c>
      <c r="AH23" s="128" t="s">
        <v>281</v>
      </c>
      <c r="AI23" s="128" t="s">
        <v>465</v>
      </c>
      <c r="AJ23" s="129">
        <v>2792</v>
      </c>
      <c r="AK23" s="129">
        <v>2950</v>
      </c>
      <c r="AL23" s="128" t="s">
        <v>466</v>
      </c>
      <c r="AM23" s="129">
        <v>41165.730000000003</v>
      </c>
      <c r="AN23" s="129">
        <v>15576.27</v>
      </c>
      <c r="AO23" s="129">
        <v>56742</v>
      </c>
      <c r="AP23" s="129">
        <v>13312.27</v>
      </c>
      <c r="AQ23" s="129">
        <v>587.73</v>
      </c>
      <c r="AR23" s="129">
        <v>13900</v>
      </c>
      <c r="AS23" s="129">
        <v>13312.27</v>
      </c>
      <c r="AT23" s="129">
        <v>587.73</v>
      </c>
      <c r="AU23" s="129">
        <v>13900</v>
      </c>
      <c r="AV23" s="128">
        <v>42</v>
      </c>
      <c r="AW23" s="128">
        <v>633</v>
      </c>
      <c r="AX23" s="128" t="s">
        <v>286</v>
      </c>
      <c r="AY23" s="121"/>
      <c r="AZ23" s="93"/>
      <c r="BA23" s="93"/>
      <c r="BB23" s="128" t="s">
        <v>284</v>
      </c>
      <c r="BC23" s="93"/>
      <c r="BD23" s="128" t="s">
        <v>363</v>
      </c>
      <c r="BE23" s="129">
        <v>54478</v>
      </c>
      <c r="BF23" s="128" t="s">
        <v>422</v>
      </c>
      <c r="BG23" s="93"/>
      <c r="BH23" s="119" t="s">
        <v>502</v>
      </c>
      <c r="BI23" s="94" t="s">
        <v>99</v>
      </c>
      <c r="BJ23" s="119">
        <v>46242</v>
      </c>
      <c r="BK23" s="93" t="s">
        <v>102</v>
      </c>
      <c r="BL23" s="94" t="s">
        <v>107</v>
      </c>
      <c r="BM23" s="95" t="s">
        <v>180</v>
      </c>
      <c r="BN23" s="93" t="s">
        <v>222</v>
      </c>
      <c r="BO23" s="93"/>
      <c r="BP23" s="93"/>
      <c r="BQ23" s="125" t="s">
        <v>506</v>
      </c>
    </row>
    <row r="24" spans="1:69" hidden="1" x14ac:dyDescent="0.35">
      <c r="A24" s="128">
        <v>20</v>
      </c>
      <c r="B24" s="128" t="s">
        <v>256</v>
      </c>
      <c r="C24" s="128" t="s">
        <v>257</v>
      </c>
      <c r="D24" s="128" t="s">
        <v>255</v>
      </c>
      <c r="E24" s="128" t="s">
        <v>254</v>
      </c>
      <c r="F24" s="128" t="s">
        <v>254</v>
      </c>
      <c r="G24" s="128" t="s">
        <v>252</v>
      </c>
      <c r="H24" s="128" t="s">
        <v>253</v>
      </c>
      <c r="I24" s="128">
        <v>140823</v>
      </c>
      <c r="J24" s="128" t="s">
        <v>411</v>
      </c>
      <c r="K24" s="128">
        <v>140823</v>
      </c>
      <c r="L24" s="128" t="s">
        <v>288</v>
      </c>
      <c r="M24" s="128" t="s">
        <v>289</v>
      </c>
      <c r="N24" s="128">
        <v>291055</v>
      </c>
      <c r="O24" s="128" t="s">
        <v>412</v>
      </c>
      <c r="P24" s="128">
        <v>384011</v>
      </c>
      <c r="Q24" s="128" t="s">
        <v>413</v>
      </c>
      <c r="R24" s="128" t="s">
        <v>270</v>
      </c>
      <c r="S24" s="128" t="s">
        <v>423</v>
      </c>
      <c r="T24" s="128" t="s">
        <v>423</v>
      </c>
      <c r="U24" s="128" t="s">
        <v>272</v>
      </c>
      <c r="V24" s="128" t="s">
        <v>294</v>
      </c>
      <c r="W24" s="128">
        <v>541</v>
      </c>
      <c r="X24" s="128" t="s">
        <v>415</v>
      </c>
      <c r="Y24" s="128">
        <v>351430601</v>
      </c>
      <c r="Z24" s="128" t="s">
        <v>444</v>
      </c>
      <c r="AA24" s="128" t="s">
        <v>467</v>
      </c>
      <c r="AB24" s="129">
        <v>52000</v>
      </c>
      <c r="AC24" s="128" t="s">
        <v>452</v>
      </c>
      <c r="AD24" s="128">
        <v>24</v>
      </c>
      <c r="AE24" s="128" t="s">
        <v>278</v>
      </c>
      <c r="AF24" s="128" t="s">
        <v>453</v>
      </c>
      <c r="AG24" s="128" t="s">
        <v>454</v>
      </c>
      <c r="AH24" s="128" t="s">
        <v>281</v>
      </c>
      <c r="AI24" s="128" t="s">
        <v>468</v>
      </c>
      <c r="AJ24" s="129">
        <v>2800</v>
      </c>
      <c r="AK24" s="129">
        <v>2800</v>
      </c>
      <c r="AL24" s="128" t="s">
        <v>469</v>
      </c>
      <c r="AM24" s="129">
        <v>38563.660000000003</v>
      </c>
      <c r="AN24" s="129">
        <v>14636.34</v>
      </c>
      <c r="AO24" s="129">
        <v>53200</v>
      </c>
      <c r="AP24" s="129">
        <v>13436.34</v>
      </c>
      <c r="AQ24" s="129">
        <v>861.66</v>
      </c>
      <c r="AR24" s="129">
        <v>14298</v>
      </c>
      <c r="AS24" s="129">
        <v>13436.34</v>
      </c>
      <c r="AT24" s="129">
        <v>861.66</v>
      </c>
      <c r="AU24" s="129">
        <v>14298</v>
      </c>
      <c r="AV24" s="128">
        <v>39</v>
      </c>
      <c r="AW24" s="128">
        <v>582</v>
      </c>
      <c r="AX24" s="128" t="s">
        <v>286</v>
      </c>
      <c r="AY24" s="121"/>
      <c r="AZ24" s="93"/>
      <c r="BA24" s="93"/>
      <c r="BB24" s="128" t="s">
        <v>284</v>
      </c>
      <c r="BC24" s="93"/>
      <c r="BD24" s="128" t="s">
        <v>302</v>
      </c>
      <c r="BE24" s="129">
        <v>52000</v>
      </c>
      <c r="BF24" s="128" t="s">
        <v>423</v>
      </c>
      <c r="BG24" s="93"/>
      <c r="BH24" s="119" t="s">
        <v>502</v>
      </c>
      <c r="BI24" s="94" t="s">
        <v>99</v>
      </c>
      <c r="BJ24" s="119">
        <v>46242</v>
      </c>
      <c r="BK24" s="93" t="s">
        <v>102</v>
      </c>
      <c r="BL24" s="94" t="s">
        <v>107</v>
      </c>
      <c r="BM24" s="95" t="s">
        <v>180</v>
      </c>
      <c r="BN24" s="93" t="s">
        <v>222</v>
      </c>
      <c r="BO24" s="93"/>
      <c r="BP24" s="93"/>
      <c r="BQ24" s="125" t="s">
        <v>506</v>
      </c>
    </row>
    <row r="25" spans="1:69" hidden="1" x14ac:dyDescent="0.35">
      <c r="A25" s="128">
        <v>21</v>
      </c>
      <c r="B25" s="128" t="s">
        <v>256</v>
      </c>
      <c r="C25" s="128" t="s">
        <v>257</v>
      </c>
      <c r="D25" s="128" t="s">
        <v>255</v>
      </c>
      <c r="E25" s="128" t="s">
        <v>254</v>
      </c>
      <c r="F25" s="128" t="s">
        <v>254</v>
      </c>
      <c r="G25" s="128" t="s">
        <v>252</v>
      </c>
      <c r="H25" s="128" t="s">
        <v>253</v>
      </c>
      <c r="I25" s="128">
        <v>140823</v>
      </c>
      <c r="J25" s="128" t="s">
        <v>411</v>
      </c>
      <c r="K25" s="128">
        <v>140823</v>
      </c>
      <c r="L25" s="128" t="s">
        <v>288</v>
      </c>
      <c r="M25" s="128" t="s">
        <v>289</v>
      </c>
      <c r="N25" s="128">
        <v>237982</v>
      </c>
      <c r="O25" s="128" t="s">
        <v>424</v>
      </c>
      <c r="P25" s="128">
        <v>448788</v>
      </c>
      <c r="Q25" s="128" t="s">
        <v>425</v>
      </c>
      <c r="R25" s="128" t="s">
        <v>270</v>
      </c>
      <c r="S25" s="128" t="s">
        <v>426</v>
      </c>
      <c r="T25" s="128" t="s">
        <v>426</v>
      </c>
      <c r="U25" s="128" t="s">
        <v>272</v>
      </c>
      <c r="V25" s="128" t="s">
        <v>294</v>
      </c>
      <c r="W25" s="128">
        <v>541</v>
      </c>
      <c r="X25" s="128" t="s">
        <v>427</v>
      </c>
      <c r="Y25" s="128">
        <v>352096700</v>
      </c>
      <c r="Z25" s="128" t="s">
        <v>445</v>
      </c>
      <c r="AA25" s="128" t="s">
        <v>470</v>
      </c>
      <c r="AB25" s="129">
        <v>52000</v>
      </c>
      <c r="AC25" s="128" t="s">
        <v>471</v>
      </c>
      <c r="AD25" s="128">
        <v>24</v>
      </c>
      <c r="AE25" s="128" t="s">
        <v>278</v>
      </c>
      <c r="AF25" s="128" t="s">
        <v>472</v>
      </c>
      <c r="AG25" s="128" t="s">
        <v>473</v>
      </c>
      <c r="AH25" s="128" t="s">
        <v>281</v>
      </c>
      <c r="AI25" s="128" t="s">
        <v>474</v>
      </c>
      <c r="AJ25" s="129">
        <v>2780</v>
      </c>
      <c r="AK25" s="129">
        <v>2780</v>
      </c>
      <c r="AL25" s="128" t="s">
        <v>475</v>
      </c>
      <c r="AM25" s="129">
        <v>45107</v>
      </c>
      <c r="AN25" s="129">
        <v>16053</v>
      </c>
      <c r="AO25" s="129">
        <v>61160</v>
      </c>
      <c r="AP25" s="129">
        <v>6893</v>
      </c>
      <c r="AQ25" s="129">
        <v>232</v>
      </c>
      <c r="AR25" s="129">
        <v>7125</v>
      </c>
      <c r="AS25" s="129">
        <v>6893</v>
      </c>
      <c r="AT25" s="129">
        <v>232</v>
      </c>
      <c r="AU25" s="129">
        <v>7125</v>
      </c>
      <c r="AV25" s="128">
        <v>36</v>
      </c>
      <c r="AW25" s="128">
        <v>396</v>
      </c>
      <c r="AX25" s="128" t="s">
        <v>286</v>
      </c>
      <c r="AY25" s="121"/>
      <c r="AZ25" s="93"/>
      <c r="BA25" s="93"/>
      <c r="BB25" s="128" t="s">
        <v>284</v>
      </c>
      <c r="BC25" s="93"/>
      <c r="BD25" s="128" t="s">
        <v>410</v>
      </c>
      <c r="BE25" s="129">
        <v>52000</v>
      </c>
      <c r="BF25" s="128" t="s">
        <v>426</v>
      </c>
      <c r="BG25" s="93"/>
      <c r="BH25" s="119" t="s">
        <v>502</v>
      </c>
      <c r="BI25" s="94" t="s">
        <v>99</v>
      </c>
      <c r="BJ25" s="119">
        <v>46242</v>
      </c>
      <c r="BK25" s="93" t="s">
        <v>102</v>
      </c>
      <c r="BL25" s="94" t="s">
        <v>107</v>
      </c>
      <c r="BM25" s="95" t="s">
        <v>179</v>
      </c>
      <c r="BN25" s="93" t="s">
        <v>221</v>
      </c>
      <c r="BO25" s="93"/>
      <c r="BP25" s="93"/>
      <c r="BQ25" s="125" t="s">
        <v>505</v>
      </c>
    </row>
    <row r="26" spans="1:69" hidden="1" x14ac:dyDescent="0.35">
      <c r="A26" s="128">
        <v>22</v>
      </c>
      <c r="B26" s="128" t="s">
        <v>256</v>
      </c>
      <c r="C26" s="128" t="s">
        <v>257</v>
      </c>
      <c r="D26" s="128" t="s">
        <v>255</v>
      </c>
      <c r="E26" s="128" t="s">
        <v>254</v>
      </c>
      <c r="F26" s="128" t="s">
        <v>254</v>
      </c>
      <c r="G26" s="128" t="s">
        <v>252</v>
      </c>
      <c r="H26" s="128" t="s">
        <v>253</v>
      </c>
      <c r="I26" s="128">
        <v>140823</v>
      </c>
      <c r="J26" s="128" t="s">
        <v>411</v>
      </c>
      <c r="K26" s="128">
        <v>140823</v>
      </c>
      <c r="L26" s="128" t="s">
        <v>288</v>
      </c>
      <c r="M26" s="128" t="s">
        <v>289</v>
      </c>
      <c r="N26" s="128">
        <v>239288</v>
      </c>
      <c r="O26" s="128" t="s">
        <v>428</v>
      </c>
      <c r="P26" s="128">
        <v>314725</v>
      </c>
      <c r="Q26" s="128" t="s">
        <v>429</v>
      </c>
      <c r="R26" s="128" t="s">
        <v>270</v>
      </c>
      <c r="S26" s="128" t="s">
        <v>430</v>
      </c>
      <c r="T26" s="128" t="s">
        <v>430</v>
      </c>
      <c r="U26" s="128" t="s">
        <v>272</v>
      </c>
      <c r="V26" s="128" t="s">
        <v>294</v>
      </c>
      <c r="W26" s="128">
        <v>0</v>
      </c>
      <c r="X26" s="128" t="s">
        <v>427</v>
      </c>
      <c r="Y26" s="128">
        <v>353441198</v>
      </c>
      <c r="Z26" s="128" t="s">
        <v>446</v>
      </c>
      <c r="AA26" s="128" t="s">
        <v>476</v>
      </c>
      <c r="AB26" s="129">
        <v>80000</v>
      </c>
      <c r="AC26" s="128" t="s">
        <v>477</v>
      </c>
      <c r="AD26" s="128">
        <v>24</v>
      </c>
      <c r="AE26" s="128" t="s">
        <v>405</v>
      </c>
      <c r="AF26" s="128" t="s">
        <v>478</v>
      </c>
      <c r="AG26" s="128" t="s">
        <v>479</v>
      </c>
      <c r="AH26" s="128" t="s">
        <v>390</v>
      </c>
      <c r="AI26" s="128" t="s">
        <v>480</v>
      </c>
      <c r="AJ26" s="129">
        <v>4270</v>
      </c>
      <c r="AK26" s="129">
        <v>4270</v>
      </c>
      <c r="AL26" s="128" t="s">
        <v>481</v>
      </c>
      <c r="AM26" s="129">
        <v>40356.21</v>
      </c>
      <c r="AN26" s="129">
        <v>18103.79</v>
      </c>
      <c r="AO26" s="129">
        <v>58460</v>
      </c>
      <c r="AP26" s="129">
        <v>39643.79</v>
      </c>
      <c r="AQ26" s="129">
        <v>4430.21</v>
      </c>
      <c r="AR26" s="129">
        <v>44074</v>
      </c>
      <c r="AS26" s="129">
        <v>39643.79</v>
      </c>
      <c r="AT26" s="129">
        <v>4430.21</v>
      </c>
      <c r="AU26" s="129">
        <v>44074</v>
      </c>
      <c r="AV26" s="128">
        <v>32</v>
      </c>
      <c r="AW26" s="128">
        <v>547</v>
      </c>
      <c r="AX26" s="128" t="s">
        <v>286</v>
      </c>
      <c r="AY26" s="121"/>
      <c r="AZ26" s="93"/>
      <c r="BA26" s="93"/>
      <c r="BB26" s="128" t="s">
        <v>284</v>
      </c>
      <c r="BC26" s="93"/>
      <c r="BD26" s="128"/>
      <c r="BE26" s="129">
        <v>0</v>
      </c>
      <c r="BF26" s="128" t="s">
        <v>430</v>
      </c>
      <c r="BG26" s="93"/>
      <c r="BH26" s="119" t="s">
        <v>502</v>
      </c>
      <c r="BI26" s="94" t="s">
        <v>99</v>
      </c>
      <c r="BJ26" s="119">
        <v>46242</v>
      </c>
      <c r="BK26" s="93" t="s">
        <v>102</v>
      </c>
      <c r="BL26" s="94" t="s">
        <v>107</v>
      </c>
      <c r="BM26" s="95" t="s">
        <v>180</v>
      </c>
      <c r="BN26" s="93" t="s">
        <v>222</v>
      </c>
      <c r="BO26" s="93"/>
      <c r="BP26" s="93"/>
      <c r="BQ26" s="125" t="s">
        <v>506</v>
      </c>
    </row>
    <row r="27" spans="1:69" hidden="1" x14ac:dyDescent="0.35">
      <c r="A27" s="128">
        <v>23</v>
      </c>
      <c r="B27" s="128" t="s">
        <v>256</v>
      </c>
      <c r="C27" s="128" t="s">
        <v>257</v>
      </c>
      <c r="D27" s="128" t="s">
        <v>255</v>
      </c>
      <c r="E27" s="128" t="s">
        <v>254</v>
      </c>
      <c r="F27" s="128" t="s">
        <v>254</v>
      </c>
      <c r="G27" s="128" t="s">
        <v>252</v>
      </c>
      <c r="H27" s="128" t="s">
        <v>253</v>
      </c>
      <c r="I27" s="128">
        <v>140823</v>
      </c>
      <c r="J27" s="128" t="s">
        <v>411</v>
      </c>
      <c r="K27" s="128">
        <v>140823</v>
      </c>
      <c r="L27" s="128" t="s">
        <v>288</v>
      </c>
      <c r="M27" s="128" t="s">
        <v>289</v>
      </c>
      <c r="N27" s="128">
        <v>299849</v>
      </c>
      <c r="O27" s="128" t="s">
        <v>417</v>
      </c>
      <c r="P27" s="128">
        <v>403268</v>
      </c>
      <c r="Q27" s="128" t="s">
        <v>418</v>
      </c>
      <c r="R27" s="128" t="s">
        <v>270</v>
      </c>
      <c r="S27" s="128" t="s">
        <v>431</v>
      </c>
      <c r="T27" s="128" t="s">
        <v>431</v>
      </c>
      <c r="U27" s="128" t="s">
        <v>325</v>
      </c>
      <c r="V27" s="128" t="s">
        <v>294</v>
      </c>
      <c r="W27" s="128">
        <v>0</v>
      </c>
      <c r="X27" s="128" t="s">
        <v>432</v>
      </c>
      <c r="Y27" s="128">
        <v>354774293</v>
      </c>
      <c r="Z27" s="128" t="s">
        <v>447</v>
      </c>
      <c r="AA27" s="128" t="s">
        <v>482</v>
      </c>
      <c r="AB27" s="129">
        <v>38000</v>
      </c>
      <c r="AC27" s="128" t="s">
        <v>277</v>
      </c>
      <c r="AD27" s="128">
        <v>24</v>
      </c>
      <c r="AE27" s="128" t="s">
        <v>352</v>
      </c>
      <c r="AF27" s="128" t="s">
        <v>460</v>
      </c>
      <c r="AG27" s="128" t="s">
        <v>461</v>
      </c>
      <c r="AH27" s="128" t="s">
        <v>281</v>
      </c>
      <c r="AI27" s="128" t="s">
        <v>483</v>
      </c>
      <c r="AJ27" s="129">
        <v>2030</v>
      </c>
      <c r="AK27" s="129">
        <v>2030</v>
      </c>
      <c r="AL27" s="128" t="s">
        <v>484</v>
      </c>
      <c r="AM27" s="129">
        <v>17145.849999999999</v>
      </c>
      <c r="AN27" s="129">
        <v>9564.15</v>
      </c>
      <c r="AO27" s="129">
        <v>26710</v>
      </c>
      <c r="AP27" s="129">
        <v>20854.150000000001</v>
      </c>
      <c r="AQ27" s="129">
        <v>2035.85</v>
      </c>
      <c r="AR27" s="129">
        <v>22890</v>
      </c>
      <c r="AS27" s="129">
        <v>20854.150000000001</v>
      </c>
      <c r="AT27" s="129">
        <v>2035.85</v>
      </c>
      <c r="AU27" s="129">
        <v>22890</v>
      </c>
      <c r="AV27" s="128">
        <v>28</v>
      </c>
      <c r="AW27" s="128">
        <v>423</v>
      </c>
      <c r="AX27" s="128" t="s">
        <v>286</v>
      </c>
      <c r="AY27" s="121"/>
      <c r="AZ27" s="93"/>
      <c r="BA27" s="93"/>
      <c r="BB27" s="128" t="s">
        <v>284</v>
      </c>
      <c r="BC27" s="93"/>
      <c r="BD27" s="128" t="s">
        <v>364</v>
      </c>
      <c r="BE27" s="129">
        <v>38000</v>
      </c>
      <c r="BF27" s="128" t="s">
        <v>431</v>
      </c>
      <c r="BG27" s="93"/>
      <c r="BH27" s="119" t="s">
        <v>502</v>
      </c>
      <c r="BI27" s="94" t="s">
        <v>99</v>
      </c>
      <c r="BJ27" s="119">
        <v>46242</v>
      </c>
      <c r="BK27" s="93" t="s">
        <v>102</v>
      </c>
      <c r="BL27" s="94" t="s">
        <v>107</v>
      </c>
      <c r="BM27" s="95" t="s">
        <v>180</v>
      </c>
      <c r="BN27" s="93" t="s">
        <v>222</v>
      </c>
      <c r="BO27" s="93"/>
      <c r="BP27" s="93"/>
      <c r="BQ27" s="125" t="s">
        <v>506</v>
      </c>
    </row>
    <row r="28" spans="1:69" hidden="1" x14ac:dyDescent="0.35">
      <c r="A28" s="128">
        <v>24</v>
      </c>
      <c r="B28" s="128" t="s">
        <v>256</v>
      </c>
      <c r="C28" s="128" t="s">
        <v>257</v>
      </c>
      <c r="D28" s="128" t="s">
        <v>255</v>
      </c>
      <c r="E28" s="128" t="s">
        <v>254</v>
      </c>
      <c r="F28" s="128" t="s">
        <v>254</v>
      </c>
      <c r="G28" s="128" t="s">
        <v>252</v>
      </c>
      <c r="H28" s="128" t="s">
        <v>253</v>
      </c>
      <c r="I28" s="128">
        <v>140823</v>
      </c>
      <c r="J28" s="128" t="s">
        <v>411</v>
      </c>
      <c r="K28" s="128">
        <v>140823</v>
      </c>
      <c r="L28" s="128" t="s">
        <v>288</v>
      </c>
      <c r="M28" s="128" t="s">
        <v>289</v>
      </c>
      <c r="N28" s="128">
        <v>299849</v>
      </c>
      <c r="O28" s="128" t="s">
        <v>417</v>
      </c>
      <c r="P28" s="128">
        <v>403268</v>
      </c>
      <c r="Q28" s="128" t="s">
        <v>418</v>
      </c>
      <c r="R28" s="128" t="s">
        <v>270</v>
      </c>
      <c r="S28" s="128" t="s">
        <v>433</v>
      </c>
      <c r="T28" s="128" t="s">
        <v>433</v>
      </c>
      <c r="U28" s="128" t="s">
        <v>316</v>
      </c>
      <c r="V28" s="128" t="s">
        <v>294</v>
      </c>
      <c r="W28" s="128">
        <v>0</v>
      </c>
      <c r="X28" s="128" t="s">
        <v>420</v>
      </c>
      <c r="Y28" s="128">
        <v>355377099</v>
      </c>
      <c r="Z28" s="128" t="s">
        <v>448</v>
      </c>
      <c r="AA28" s="128" t="s">
        <v>485</v>
      </c>
      <c r="AB28" s="129">
        <v>38000</v>
      </c>
      <c r="AC28" s="128" t="s">
        <v>277</v>
      </c>
      <c r="AD28" s="128">
        <v>24</v>
      </c>
      <c r="AE28" s="128" t="s">
        <v>352</v>
      </c>
      <c r="AF28" s="128" t="s">
        <v>460</v>
      </c>
      <c r="AG28" s="128" t="s">
        <v>461</v>
      </c>
      <c r="AH28" s="128" t="s">
        <v>281</v>
      </c>
      <c r="AI28" s="128" t="s">
        <v>483</v>
      </c>
      <c r="AJ28" s="129">
        <v>2030</v>
      </c>
      <c r="AK28" s="129">
        <v>2030</v>
      </c>
      <c r="AL28" s="128" t="s">
        <v>486</v>
      </c>
      <c r="AM28" s="129">
        <v>15791.94</v>
      </c>
      <c r="AN28" s="129">
        <v>8568.06</v>
      </c>
      <c r="AO28" s="129">
        <v>24360</v>
      </c>
      <c r="AP28" s="129">
        <v>22208.06</v>
      </c>
      <c r="AQ28" s="129">
        <v>2989.94</v>
      </c>
      <c r="AR28" s="129">
        <v>25198</v>
      </c>
      <c r="AS28" s="129">
        <v>22208.06</v>
      </c>
      <c r="AT28" s="129">
        <v>2989.94</v>
      </c>
      <c r="AU28" s="129">
        <v>25198</v>
      </c>
      <c r="AV28" s="128">
        <v>28</v>
      </c>
      <c r="AW28" s="128">
        <v>451</v>
      </c>
      <c r="AX28" s="128" t="s">
        <v>286</v>
      </c>
      <c r="AY28" s="121"/>
      <c r="AZ28" s="93"/>
      <c r="BA28" s="93"/>
      <c r="BB28" s="128" t="s">
        <v>284</v>
      </c>
      <c r="BC28" s="93"/>
      <c r="BD28" s="128" t="s">
        <v>364</v>
      </c>
      <c r="BE28" s="129">
        <v>38000</v>
      </c>
      <c r="BF28" s="128" t="s">
        <v>433</v>
      </c>
      <c r="BG28" s="93"/>
      <c r="BH28" s="119" t="s">
        <v>502</v>
      </c>
      <c r="BI28" s="94" t="s">
        <v>99</v>
      </c>
      <c r="BJ28" s="119">
        <v>46242</v>
      </c>
      <c r="BK28" s="93" t="s">
        <v>102</v>
      </c>
      <c r="BL28" s="94" t="s">
        <v>107</v>
      </c>
      <c r="BM28" s="95" t="s">
        <v>180</v>
      </c>
      <c r="BN28" s="93" t="s">
        <v>222</v>
      </c>
      <c r="BO28" s="93"/>
      <c r="BP28" s="93"/>
      <c r="BQ28" s="125" t="s">
        <v>506</v>
      </c>
    </row>
    <row r="29" spans="1:69" hidden="1" x14ac:dyDescent="0.35">
      <c r="A29" s="128">
        <v>25</v>
      </c>
      <c r="B29" s="128" t="s">
        <v>256</v>
      </c>
      <c r="C29" s="128" t="s">
        <v>257</v>
      </c>
      <c r="D29" s="128" t="s">
        <v>255</v>
      </c>
      <c r="E29" s="128" t="s">
        <v>254</v>
      </c>
      <c r="F29" s="128" t="s">
        <v>254</v>
      </c>
      <c r="G29" s="128" t="s">
        <v>252</v>
      </c>
      <c r="H29" s="128" t="s">
        <v>253</v>
      </c>
      <c r="I29" s="128">
        <v>140823</v>
      </c>
      <c r="J29" s="128" t="s">
        <v>411</v>
      </c>
      <c r="K29" s="128">
        <v>140823</v>
      </c>
      <c r="L29" s="128" t="s">
        <v>288</v>
      </c>
      <c r="M29" s="128" t="s">
        <v>289</v>
      </c>
      <c r="N29" s="128">
        <v>299849</v>
      </c>
      <c r="O29" s="128" t="s">
        <v>417</v>
      </c>
      <c r="P29" s="128">
        <v>403268</v>
      </c>
      <c r="Q29" s="128" t="s">
        <v>418</v>
      </c>
      <c r="R29" s="128" t="s">
        <v>270</v>
      </c>
      <c r="S29" s="128" t="s">
        <v>434</v>
      </c>
      <c r="T29" s="128" t="s">
        <v>434</v>
      </c>
      <c r="U29" s="128" t="s">
        <v>316</v>
      </c>
      <c r="V29" s="128" t="s">
        <v>294</v>
      </c>
      <c r="W29" s="128">
        <v>541</v>
      </c>
      <c r="X29" s="128" t="s">
        <v>317</v>
      </c>
      <c r="Y29" s="128">
        <v>355398697</v>
      </c>
      <c r="Z29" s="128" t="s">
        <v>449</v>
      </c>
      <c r="AA29" s="128" t="s">
        <v>487</v>
      </c>
      <c r="AB29" s="129">
        <v>52000</v>
      </c>
      <c r="AC29" s="128" t="s">
        <v>277</v>
      </c>
      <c r="AD29" s="128">
        <v>24</v>
      </c>
      <c r="AE29" s="128" t="s">
        <v>278</v>
      </c>
      <c r="AF29" s="128" t="s">
        <v>488</v>
      </c>
      <c r="AG29" s="128" t="s">
        <v>489</v>
      </c>
      <c r="AH29" s="128" t="s">
        <v>281</v>
      </c>
      <c r="AI29" s="128" t="s">
        <v>490</v>
      </c>
      <c r="AJ29" s="129">
        <v>2780</v>
      </c>
      <c r="AK29" s="129">
        <v>2780</v>
      </c>
      <c r="AL29" s="128" t="s">
        <v>491</v>
      </c>
      <c r="AM29" s="129">
        <v>30193.919999999998</v>
      </c>
      <c r="AN29" s="129">
        <v>13506.08</v>
      </c>
      <c r="AO29" s="129">
        <v>43700</v>
      </c>
      <c r="AP29" s="129">
        <v>21806.080000000002</v>
      </c>
      <c r="AQ29" s="129">
        <v>2144.92</v>
      </c>
      <c r="AR29" s="129">
        <v>23951</v>
      </c>
      <c r="AS29" s="129">
        <v>21806.080000000002</v>
      </c>
      <c r="AT29" s="129">
        <v>2144.92</v>
      </c>
      <c r="AU29" s="129">
        <v>23951</v>
      </c>
      <c r="AV29" s="128">
        <v>29</v>
      </c>
      <c r="AW29" s="128">
        <v>395</v>
      </c>
      <c r="AX29" s="128" t="s">
        <v>286</v>
      </c>
      <c r="AY29" s="121"/>
      <c r="AZ29" s="93"/>
      <c r="BA29" s="93"/>
      <c r="BB29" s="128" t="s">
        <v>284</v>
      </c>
      <c r="BC29" s="93"/>
      <c r="BD29" s="128" t="s">
        <v>410</v>
      </c>
      <c r="BE29" s="129">
        <v>52000</v>
      </c>
      <c r="BF29" s="128" t="s">
        <v>434</v>
      </c>
      <c r="BG29" s="93"/>
      <c r="BH29" s="119" t="s">
        <v>502</v>
      </c>
      <c r="BI29" s="94" t="s">
        <v>99</v>
      </c>
      <c r="BJ29" s="119">
        <v>46242</v>
      </c>
      <c r="BK29" s="93" t="s">
        <v>102</v>
      </c>
      <c r="BL29" s="94" t="s">
        <v>107</v>
      </c>
      <c r="BM29" s="95" t="s">
        <v>180</v>
      </c>
      <c r="BN29" s="93" t="s">
        <v>222</v>
      </c>
      <c r="BO29" s="93"/>
      <c r="BP29" s="93"/>
      <c r="BQ29" s="125" t="s">
        <v>506</v>
      </c>
    </row>
    <row r="30" spans="1:69" hidden="1" x14ac:dyDescent="0.35">
      <c r="A30" s="128">
        <v>26</v>
      </c>
      <c r="B30" s="128" t="s">
        <v>256</v>
      </c>
      <c r="C30" s="128" t="s">
        <v>257</v>
      </c>
      <c r="D30" s="128" t="s">
        <v>255</v>
      </c>
      <c r="E30" s="128" t="s">
        <v>254</v>
      </c>
      <c r="F30" s="128" t="s">
        <v>254</v>
      </c>
      <c r="G30" s="128" t="s">
        <v>252</v>
      </c>
      <c r="H30" s="128" t="s">
        <v>253</v>
      </c>
      <c r="I30" s="128">
        <v>140823</v>
      </c>
      <c r="J30" s="128" t="s">
        <v>411</v>
      </c>
      <c r="K30" s="128">
        <v>140823</v>
      </c>
      <c r="L30" s="128" t="s">
        <v>266</v>
      </c>
      <c r="M30" s="128" t="s">
        <v>267</v>
      </c>
      <c r="N30" s="128">
        <v>281958</v>
      </c>
      <c r="O30" s="128" t="s">
        <v>435</v>
      </c>
      <c r="P30" s="128">
        <v>370620</v>
      </c>
      <c r="Q30" s="128" t="s">
        <v>436</v>
      </c>
      <c r="R30" s="128" t="s">
        <v>270</v>
      </c>
      <c r="S30" s="128" t="s">
        <v>437</v>
      </c>
      <c r="T30" s="128" t="s">
        <v>437</v>
      </c>
      <c r="U30" s="128" t="s">
        <v>316</v>
      </c>
      <c r="V30" s="128" t="s">
        <v>294</v>
      </c>
      <c r="W30" s="128">
        <v>0</v>
      </c>
      <c r="X30" s="128" t="s">
        <v>295</v>
      </c>
      <c r="Y30" s="128">
        <v>357052379</v>
      </c>
      <c r="Z30" s="128" t="s">
        <v>450</v>
      </c>
      <c r="AA30" s="128" t="s">
        <v>492</v>
      </c>
      <c r="AB30" s="129">
        <v>63000</v>
      </c>
      <c r="AC30" s="128" t="s">
        <v>277</v>
      </c>
      <c r="AD30" s="128">
        <v>24</v>
      </c>
      <c r="AE30" s="128" t="s">
        <v>352</v>
      </c>
      <c r="AF30" s="128" t="s">
        <v>338</v>
      </c>
      <c r="AG30" s="128" t="s">
        <v>339</v>
      </c>
      <c r="AH30" s="128" t="s">
        <v>281</v>
      </c>
      <c r="AI30" s="128" t="s">
        <v>493</v>
      </c>
      <c r="AJ30" s="129">
        <v>3360</v>
      </c>
      <c r="AK30" s="129">
        <v>3360</v>
      </c>
      <c r="AL30" s="128" t="s">
        <v>494</v>
      </c>
      <c r="AM30" s="129">
        <v>10264.6</v>
      </c>
      <c r="AN30" s="129">
        <v>6535.4</v>
      </c>
      <c r="AO30" s="129">
        <v>16800</v>
      </c>
      <c r="AP30" s="129">
        <v>52735.4</v>
      </c>
      <c r="AQ30" s="129">
        <v>11733.6</v>
      </c>
      <c r="AR30" s="129">
        <v>64469</v>
      </c>
      <c r="AS30" s="129">
        <v>52735.4</v>
      </c>
      <c r="AT30" s="129">
        <v>11733.6</v>
      </c>
      <c r="AU30" s="129">
        <v>64469</v>
      </c>
      <c r="AV30" s="128">
        <v>26</v>
      </c>
      <c r="AW30" s="128">
        <v>606</v>
      </c>
      <c r="AX30" s="128" t="s">
        <v>286</v>
      </c>
      <c r="AY30" s="121"/>
      <c r="AZ30" s="93"/>
      <c r="BA30" s="93"/>
      <c r="BB30" s="128" t="s">
        <v>284</v>
      </c>
      <c r="BC30" s="93"/>
      <c r="BD30" s="128"/>
      <c r="BE30" s="129">
        <v>0</v>
      </c>
      <c r="BF30" s="128" t="s">
        <v>437</v>
      </c>
      <c r="BG30" s="93"/>
      <c r="BH30" s="119" t="s">
        <v>502</v>
      </c>
      <c r="BI30" s="94" t="s">
        <v>99</v>
      </c>
      <c r="BJ30" s="119">
        <v>46242</v>
      </c>
      <c r="BK30" s="93" t="s">
        <v>102</v>
      </c>
      <c r="BL30" s="94" t="s">
        <v>107</v>
      </c>
      <c r="BM30" s="95" t="s">
        <v>180</v>
      </c>
      <c r="BN30" s="93" t="s">
        <v>222</v>
      </c>
      <c r="BO30" s="93"/>
      <c r="BP30" s="93"/>
      <c r="BQ30" s="125" t="s">
        <v>506</v>
      </c>
    </row>
    <row r="31" spans="1:69" hidden="1" x14ac:dyDescent="0.35">
      <c r="A31" s="128">
        <v>27</v>
      </c>
      <c r="B31" s="128" t="s">
        <v>256</v>
      </c>
      <c r="C31" s="128" t="s">
        <v>257</v>
      </c>
      <c r="D31" s="128" t="s">
        <v>255</v>
      </c>
      <c r="E31" s="128" t="s">
        <v>254</v>
      </c>
      <c r="F31" s="128" t="s">
        <v>254</v>
      </c>
      <c r="G31" s="128" t="s">
        <v>252</v>
      </c>
      <c r="H31" s="128" t="s">
        <v>253</v>
      </c>
      <c r="I31" s="128">
        <v>140823</v>
      </c>
      <c r="J31" s="128" t="s">
        <v>411</v>
      </c>
      <c r="K31" s="128">
        <v>140823</v>
      </c>
      <c r="L31" s="128" t="s">
        <v>266</v>
      </c>
      <c r="M31" s="128" t="s">
        <v>267</v>
      </c>
      <c r="N31" s="128">
        <v>281958</v>
      </c>
      <c r="O31" s="128" t="s">
        <v>435</v>
      </c>
      <c r="P31" s="128">
        <v>370620</v>
      </c>
      <c r="Q31" s="128" t="s">
        <v>436</v>
      </c>
      <c r="R31" s="128" t="s">
        <v>270</v>
      </c>
      <c r="S31" s="128" t="s">
        <v>438</v>
      </c>
      <c r="T31" s="128" t="s">
        <v>438</v>
      </c>
      <c r="U31" s="128" t="s">
        <v>325</v>
      </c>
      <c r="V31" s="128" t="s">
        <v>294</v>
      </c>
      <c r="W31" s="128">
        <v>0</v>
      </c>
      <c r="X31" s="128" t="s">
        <v>439</v>
      </c>
      <c r="Y31" s="128">
        <v>357396993</v>
      </c>
      <c r="Z31" s="128" t="s">
        <v>451</v>
      </c>
      <c r="AA31" s="128" t="s">
        <v>358</v>
      </c>
      <c r="AB31" s="129">
        <v>63000</v>
      </c>
      <c r="AC31" s="128" t="s">
        <v>277</v>
      </c>
      <c r="AD31" s="128">
        <v>24</v>
      </c>
      <c r="AE31" s="128" t="s">
        <v>352</v>
      </c>
      <c r="AF31" s="128" t="s">
        <v>495</v>
      </c>
      <c r="AG31" s="128" t="s">
        <v>496</v>
      </c>
      <c r="AH31" s="128" t="s">
        <v>281</v>
      </c>
      <c r="AI31" s="128" t="s">
        <v>493</v>
      </c>
      <c r="AJ31" s="129">
        <v>3360</v>
      </c>
      <c r="AK31" s="129">
        <v>3360</v>
      </c>
      <c r="AL31" s="128" t="s">
        <v>497</v>
      </c>
      <c r="AM31" s="129">
        <v>8190.72</v>
      </c>
      <c r="AN31" s="129">
        <v>5249.28</v>
      </c>
      <c r="AO31" s="129">
        <v>13440</v>
      </c>
      <c r="AP31" s="129">
        <v>54809.279999999999</v>
      </c>
      <c r="AQ31" s="129">
        <v>12672.72</v>
      </c>
      <c r="AR31" s="129">
        <v>67482</v>
      </c>
      <c r="AS31" s="129">
        <v>54809.279999999999</v>
      </c>
      <c r="AT31" s="129">
        <v>12672.72</v>
      </c>
      <c r="AU31" s="129">
        <v>67482</v>
      </c>
      <c r="AV31" s="128">
        <v>26</v>
      </c>
      <c r="AW31" s="128">
        <v>634</v>
      </c>
      <c r="AX31" s="128" t="s">
        <v>286</v>
      </c>
      <c r="AY31" s="121"/>
      <c r="AZ31" s="93"/>
      <c r="BA31" s="93"/>
      <c r="BB31" s="128" t="s">
        <v>284</v>
      </c>
      <c r="BC31" s="93"/>
      <c r="BD31" s="128" t="s">
        <v>363</v>
      </c>
      <c r="BE31" s="129">
        <v>63000</v>
      </c>
      <c r="BF31" s="128" t="s">
        <v>438</v>
      </c>
      <c r="BG31" s="93"/>
      <c r="BH31" s="119" t="s">
        <v>502</v>
      </c>
      <c r="BI31" s="94" t="s">
        <v>99</v>
      </c>
      <c r="BJ31" s="119">
        <v>46242</v>
      </c>
      <c r="BK31" s="93" t="s">
        <v>102</v>
      </c>
      <c r="BL31" s="94" t="s">
        <v>107</v>
      </c>
      <c r="BM31" s="95" t="s">
        <v>180</v>
      </c>
      <c r="BN31" s="93" t="s">
        <v>222</v>
      </c>
      <c r="BO31" s="93"/>
      <c r="BP31" s="93"/>
      <c r="BQ31" s="125" t="s">
        <v>506</v>
      </c>
    </row>
  </sheetData>
  <sheetProtection autoFilter="0"/>
  <autoFilter ref="A4:BQ31" xr:uid="{0739AAAC-89A0-4907-B1C9-C9A11AC67F15}">
    <filterColumn colId="67">
      <customFilters>
        <customFilter operator="notEqual" val=" "/>
      </customFilters>
    </filterColumn>
  </autoFilter>
  <dataValidations count="7">
    <dataValidation type="custom" allowBlank="1" showInputMessage="1" showErrorMessage="1" error="Enter Valid Date" sqref="BJ5:BJ31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L7:BL31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custom" allowBlank="1" showInputMessage="1" showErrorMessage="1" error="Enter Valid Mobile Number_x000a_" sqref="BG5:BG31" xr:uid="{1DA48B41-E14D-42E8-89F1-5E6D1CE927CB}">
      <formula1>AND(ISNUMBER(BG5),LEN(BG5)=10,NOT(ISERROR(VALUE(BG5))))</formula1>
    </dataValidation>
    <dataValidation type="list" allowBlank="1" showInputMessage="1" showErrorMessage="1" sqref="BL5:BL6" xr:uid="{67EA0305-F756-4330-8E0E-09C779142208}">
      <formula1>IF(AND($BI5=vv,$BL5=A),JJ,      IF(AND($BI5=vv,$BL5=B),ab,      IF(AND($BI5=vv,$BL5=EE),OB,      IF(AND($BI5=vv,$BL5=DD),OB,      IF(AND($BI5=vv,$BL5=FF),BOB,      IF($BI5=tcs,SSS,zz))))))</formula1>
    </dataValidation>
    <dataValidation type="list" allowBlank="1" showInputMessage="1" showErrorMessage="1" sqref="BP5:BP31" xr:uid="{38B842B0-B5B4-4791-B3D9-C0326665C33F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BM5:BM31" xr:uid="{360E6609-4AF1-42BB-8C4C-7DF9B8DF6715}">
      <formula1>IF($BI5=MMM,MMM,LC)</formula1>
    </dataValidation>
    <dataValidation type="list" allowBlank="1" showInputMessage="1" showErrorMessage="1" sqref="BN5:BN31" xr:uid="{8EF08D65-DE5B-49F2-8024-0FC8ED9A029B}">
      <formula1>IF(OR($BI5=vv, $BI5=tcs), YNN, NA)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2AC6D5E-66F1-45D6-9B4D-F04355759CA6}">
          <x14:formula1>
            <xm:f>'Backup sheet'!$B$2:$B$4</xm:f>
          </x14:formula1>
          <xm:sqref>BI5:BI31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2026-08-14T06:31:04Z</dcterms:modified>
</cp:coreProperties>
</file>