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C2095BCE-CEC6-4433-9F88-6705A164721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<sst xmlns="http://schemas.openxmlformats.org/spreadsheetml/2006/main" count="355" uniqueCount="297">
  <si>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</si>
  <si>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</si>
  <si>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</si>
  <si>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</si>
  <si>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</si>
  <si>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</si>
  <si>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</si>
  <si>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</si>
  <si>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</si>
  <si>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</si>
  <si>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</si>
  <si>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</si>
  <si>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</si>
  <si>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</si>
  <si>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</si>
  <si>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</si>
  <si>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</si>
  <si>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</si>
  <si>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</si>
  <si>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</si>
  <si>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</si>
  <si>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</si>
  <si>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</si>
  <si>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</si>
  <si>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</si>
  <si>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</si>
  <si>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</si>
  <si>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</si>
  <si>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</si>
  <si>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</si>
  <si>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</si>
  <si>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</si>
  <si>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</si>
  <si>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</si>
  <si>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</si>
  <si>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</si>
  <si>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</si>
  <si>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</si>
  <si>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</si>
  <si>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</si>
  <si>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</si>
  <si>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</si>
  <si>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</si>
  <si>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</si>
  <si>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</si>
  <si>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</si>
  <si>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</si>
  <si>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</si>
  <si>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</si>
  <si>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</si>
  <si>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</si>
  <si>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</si>
  <si>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</si>
  <si>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</si>
  <si>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</si>
  <si>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</si>
  <si>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</si>
  <si>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</si>
  <si>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</si>
  <si>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</si>
  <si>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</si>
  <si>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</si>
  <si>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</si>
  <si>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</si>
  <si>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</si>
  <si>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</si>
  <si>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</si>
  <si>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</si>
  <si>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</si>
  <si>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</si>
  <si>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</si>
  <si>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</si>
  <si>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</si>
  <si>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</si>
  <si>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</si>
  <si>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</si>
  <si>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</si>
  <si>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</si>
  <si>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</si>
  <si>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</si>
  <si>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</si>
  <si>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</si>
  <si>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</si>
  <si>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</si>
  <si>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</si>
  <si>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</si>
  <si>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</si>
  <si>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</si>
  <si>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</si>
  <si>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</si>
  <si>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</si>
  <si>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</si>
  <si>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</si>
  <si>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</si>
  <si>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</si>
  <si>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</si>
  <si>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</si>
  <si>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</si>
  <si>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</si>
  <si>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</si>
  <si>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</si>
  <si>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</si>
  <si>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</si>
  <si>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</si>
  <si>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</si>
  <si>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</si>
  <si>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</si>
  <si>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</si>
  <si>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</si>
  <si>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</si>
  <si>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</si>
  <si>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</si>
  <si>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</si>
  <si>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</si>
  <si>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</si>
  <si>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</si>
  <si>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</si>
  <si>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</si>
  <si>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</si>
  <si>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</si>
  <si>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</si>
  <si>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</si>
  <si>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</si>
  <si>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</si>
  <si>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</si>
  <si>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</si>
  <si>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</si>
  <si>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</si>
  <si>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</si>
  <si>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</si>
  <si>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</si>
  <si>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</si>
  <si>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</si>
  <si>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</si>
  <si>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</si>
  <si>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</si>
  <si>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</si>
  <si>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</si>
  <si>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</si>
  <si>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</si>
  <si>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</si>
  <si>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</si>
  <si>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</si>
  <si>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</si>
  <si>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</si>
  <si>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</si>
  <si>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</si>
  <si>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</si>
  <si>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</si>
  <si>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</si>
  <si>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</si>
  <si>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</si>
  <si>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</si>
  <si>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</si>
  <si>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</si>
  <si>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</si>
  <si>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</si>
  <si>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</si>
  <si>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</si>
  <si>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</si>
  <si>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</si>
  <si>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</si>
  <si>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</si>
  <si>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</si>
  <si>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</si>
  <si>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</si>
  <si>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</si>
  <si>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</si>
  <si>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</si>
  <si>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</si>
  <si>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</si>
  <si>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</si>
  <si>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</si>
  <si>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</si>
  <si>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</si>
  <si>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</si>
  <si>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</si>
  <si>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</si>
  <si>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</si>
  <si>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</si>
  <si>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</si>
  <si>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</si>
  <si>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</si>
  <si>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</si>
  <si>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</si>
  <si>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</si>
  <si>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</si>
  <si>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</si>
  <si>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</si>
  <si>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</si>
  <si>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</si>
  <si>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</si>
  <si>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</si>
  <si>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</si>
  <si>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</si>
  <si>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</si>
  <si>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</si>
  <si>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</si>
  <si>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</si>
  <si>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</si>
  <si>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</si>
  <si>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</si>
  <si>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</si>
  <si>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</si>
  <si>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</si>
  <si>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</si>
  <si>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</si>
  <si>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</si>
  <si>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</si>
  <si>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</si>
  <si>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</si>
  <si>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</si>
  <si>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</si>
  <si>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</si>
  <si>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</si>
  <si>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</si>
  <si>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</si>
  <si>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</si>
  <si>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</si>
  <si>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</si>
  <si>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</si>
  <si>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</si>
  <si>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</si>
  <si>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</si>
  <si>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</si>
  <si>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</si>
  <si>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</si>
  <si>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</si>
  <si>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</si>
  <si>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</si>
  <si>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</si>
  <si>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</si>
  <si>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</si>
  <si>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</si>
  <si>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</si>
  <si>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</si>
  <si>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</si>
  <si>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</si>
  <si>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</si>
  <si>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</si>
  <si>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</si>
  <si>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</si>
  <si>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</si>
  <si>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</si>
  <si>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</si>
  <si>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</si>
  <si>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</si>
  <si>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</si>
  <si>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</si>
  <si>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</si>
  <si>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Jamui</t>
  </si>
  <si>
    <t>BH3098</t>
  </si>
  <si>
    <t>Jamui-2</t>
  </si>
  <si>
    <t>Khairma</t>
  </si>
  <si>
    <t>SF0090473</t>
  </si>
  <si>
    <t>Ankit Kumar</t>
  </si>
  <si>
    <t>Sugva Mahuaa C1</t>
  </si>
  <si>
    <t>Sugva Mahuaa C1 Austenious Mahua1</t>
  </si>
  <si>
    <t>Chetana</t>
  </si>
  <si>
    <t>SSF3445942</t>
  </si>
  <si>
    <t>SC</t>
  </si>
  <si>
    <t>HINDU</t>
  </si>
  <si>
    <t>Agriculture &amp; Farming</t>
  </si>
  <si>
    <t>RAKHI DEVI</t>
  </si>
  <si>
    <t>15-Apr-2024</t>
  </si>
  <si>
    <t>Fri</t>
  </si>
  <si>
    <t>2</t>
  </si>
  <si>
    <t>10-May-2024</t>
  </si>
  <si>
    <t>04-Apr-2025</t>
  </si>
  <si>
    <t>Open</t>
  </si>
  <si>
    <t>Alok Niranjan/SF0071249</t>
  </si>
  <si>
    <t xml:space="preserve">Raja Kumar/SF0084721
</t>
  </si>
  <si>
    <t>1) As per borrower branch team disbursed a new loan without informing borrower.
2) This loan converted into Vishwas Loan on 15-04-2024 (Old loan ID-350731989 and 353521628).
3) Borrower paid both EMI of Rs-(2250+2850=5100) as per old loan account on dated 05-08-2024 to LO-Raja Kumar but demand accounted in fimo only of Rs-2940 as per new loan account &amp; remaining amount of Rs-2160 used himself.
4) Borrower paid both EMI of Rs-(2250+2850=5100) as per old loan account on dated 05-09-2024 to LO-Raja Kumar but demand accounted in fimo only of Rs-2940 as per new loan account &amp; remaining amount of Rs-2160 used himself.</t>
  </si>
  <si>
    <t>FN25-26-00732</t>
  </si>
  <si>
    <t>Raja Kumar</t>
  </si>
  <si>
    <t>SF0084721</t>
  </si>
  <si>
    <t>Loan Officer</t>
  </si>
  <si>
    <t xml:space="preserve">Borrower paid both EMI of Rs-(2250+2850=5100) as per old loan account on dated 05-08-2024 to LO-Raja Kumar but demand accounted in fimo only of Rs-2940 as per new loan account &amp; remaining amount of Rs-2160 used himself.
</t>
  </si>
  <si>
    <t>Borrower paid both EMI of Rs-(2250+2850=5100) as per old loan account on dated 05-09-2024 to LO-Raja Kumar but demand accounted in fimo only of Rs-2940 as per new loan account &amp; remaining amount of Rs-2160 used himself.</t>
  </si>
  <si>
    <t>Dual Staff</t>
  </si>
  <si>
    <t>G1</t>
  </si>
  <si>
    <t>Niranjan Kumar</t>
  </si>
  <si>
    <t>SF0095162</t>
  </si>
  <si>
    <t>BQM</t>
  </si>
  <si>
    <t>Available &amp; Updated</t>
  </si>
  <si>
    <t>G2</t>
  </si>
  <si>
    <t>SF0057501</t>
  </si>
  <si>
    <t>BM</t>
  </si>
  <si>
    <t>FIR Not Filled</t>
  </si>
  <si>
    <t>CSS</t>
  </si>
  <si>
    <t>Terminated</t>
  </si>
  <si>
    <t>Completed-Report Submitted</t>
  </si>
  <si>
    <t>As per complaint raised by the borrower against the staff Raja Kumar/SF0084721, post verification it is observed that he was collected Rs. 10200/- from the 01 borrower but same wasnnot accounted in the FIMO.</t>
  </si>
  <si>
    <t>Rajnish Kumar/SF0046465</t>
  </si>
  <si>
    <t>Santosh Swarnkar/SF0032531</t>
  </si>
  <si>
    <t>Vivek Singh/SF0090494</t>
  </si>
  <si>
    <t>Saket Nath Thakur/SF0062081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</si>
</sst>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BH3098</v>
      </c>
      <c r="D5" s="63" t="str">
        <f>IF('Physical Cash at Safe'!D28="Yes", 'Physical Cash at Safe'!B4, 'Borrower Wise Details'!C5)</f>
        <v>Jamui-2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45776</v>
      </c>
      <c r="H5" s="107" t="s">
        <v>289</v>
      </c>
      <c r="I5" s="61">
        <v>45800</v>
      </c>
      <c r="J5" s="74" t="str">
        <f>IF('Physical Cash at Safe'!D28="Yes",'Physical Cash at Safe'!E28,IF('Borrower Wise Details'!D5&lt;&gt;"",'Borrower Wise Details'!D5,""))</f>
        <v>FN25-26-00732</v>
      </c>
      <c r="K5" s="81">
        <v>1</v>
      </c>
      <c r="L5" s="82">
        <v>0</v>
      </c>
      <c r="M5" s="82">
        <v>0</v>
      </c>
      <c r="N5" s="82" t="s">
        <v>293</v>
      </c>
      <c r="O5" s="82" t="s">
        <v>294</v>
      </c>
      <c r="P5" s="82" t="s">
        <v>295</v>
      </c>
      <c r="Q5" s="82" t="s">
        <v>296</v>
      </c>
      <c r="R5" s="75" t="str">
        <f>IF('Physical Cash at Safe'!$D$28="Yes", 'Physical Cash at Safe'!$A$28, IF('Borrower Wise Details'!F5&lt;&gt;"", 'Borrower Wise Details'!F5, ""))</f>
        <v>Raja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SF0084721</v>
      </c>
      <c r="U5" s="77" t="s">
        <v>290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291</v>
      </c>
      <c r="Z5" s="61">
        <v>45800</v>
      </c>
      <c r="AA5" s="61">
        <v>45800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5880</v>
      </c>
      <c r="AE5" s="126">
        <f>IF(AND(AC5="", AD5=""), "", IF(AD5="", AC5, AC5 - IF(ISNUMBER(AD5), AD5, 0)))</f>
        <v>4320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45803</v>
      </c>
      <c r="AH5" s="70" t="s">
        <v>292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BH3098</v>
      </c>
      <c r="C5" s="50" t="str">
        <f>IF('Fraud Investigation Report'!D5="", "", 'Fraud Investigation Report'!D5)</f>
        <v>Jamui-2</v>
      </c>
      <c r="D5" s="68" t="str">
        <f>IF(OR('Fraud Investigation Report'!R5="", 'Fraud Investigation Report'!R5=0), "", 'Fraud Investigation Report'!R5)</f>
        <v>Raja Kumar</v>
      </c>
      <c r="E5" s="68" t="str">
        <f>IF(OR('Fraud Investigation Report'!T5="", 'Fraud Investigation Report'!T5=0), "", 'Fraud Investigation Report'!T5)</f>
        <v>SF0084721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10200</v>
      </c>
      <c r="O5" s="69">
        <f>IF('Fraud Investigation Report'!AD5="", "", 'Fraud Investigation Report'!AD5)</f>
        <v>5880</v>
      </c>
      <c r="P5" s="126">
        <f>IF(AND(N5="", O5=""), "", IF(O5="", N5, N5 - IF(ISNUMBER(O5), O5, 0)))</f>
        <v>4320</v>
      </c>
      <c r="Q5" s="49"/>
      <c r="R5" s="84" t="s">
        <v>288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45793</v>
      </c>
      <c r="C6" s="18">
        <v>45792</v>
      </c>
      <c r="D6" s="18">
        <v>45793</v>
      </c>
      <c r="E6" s="19">
        <v>0.60416666666666663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65</v>
      </c>
      <c r="C11" s="23">
        <f>B11*A11</f>
        <v>32500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>
        <v>35</v>
      </c>
      <c r="C12" s="23">
        <f>B12*A12</f>
        <v>7000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60</v>
      </c>
      <c r="C13" s="23">
        <f t="shared" ref="C13:C17" si="1">B13*A13</f>
        <v>6000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>
        <v>10</v>
      </c>
      <c r="C14" s="23">
        <f t="shared" si="1"/>
        <v>500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39</v>
      </c>
      <c r="E18" s="28">
        <f>D18</f>
        <v>39</v>
      </c>
    </row>
    <row r="19" spans="1:5" ht="14.4" x14ac:dyDescent="0.3">
      <c r="A19" s="29"/>
      <c r="B19" s="30" t="s">
        <v>76</v>
      </c>
      <c r="C19" s="31">
        <f>SUM(C10:C18)</f>
        <v>46159</v>
      </c>
      <c r="D19" s="30" t="s">
        <v>76</v>
      </c>
      <c r="E19" s="31">
        <f>SUM(E10:E18)</f>
        <v>1239</v>
      </c>
    </row>
    <row r="20" spans="1:5" ht="30" customHeight="1" x14ac:dyDescent="0.3">
      <c r="A20" s="160" t="s">
        <v>97</v>
      </c>
      <c r="B20" s="161"/>
      <c r="C20" s="32">
        <v>46159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4480</v>
      </c>
      <c r="D21" s="33" t="s">
        <v>89</v>
      </c>
      <c r="E21" s="34">
        <v>49400</v>
      </c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 t="s">
        <v>199</v>
      </c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279</v>
      </c>
      <c r="C32" s="37" t="s">
        <v>82</v>
      </c>
      <c r="D32" s="137" t="s">
        <v>284</v>
      </c>
      <c r="E32" s="138"/>
    </row>
    <row r="33" spans="1:5" ht="18" customHeight="1" x14ac:dyDescent="0.3">
      <c r="A33" s="37" t="s">
        <v>83</v>
      </c>
      <c r="B33" s="106" t="s">
        <v>280</v>
      </c>
      <c r="C33" s="39" t="s">
        <v>84</v>
      </c>
      <c r="D33" s="131" t="s">
        <v>285</v>
      </c>
      <c r="E33" s="132"/>
    </row>
    <row r="34" spans="1:5" ht="27.6" x14ac:dyDescent="0.3">
      <c r="A34" s="39" t="s">
        <v>220</v>
      </c>
      <c r="B34" s="38" t="s">
        <v>281</v>
      </c>
      <c r="C34" s="39" t="s">
        <v>221</v>
      </c>
      <c r="D34" s="133" t="s">
        <v>255</v>
      </c>
      <c r="E34" s="134"/>
    </row>
    <row r="35" spans="1:5" ht="27.6" x14ac:dyDescent="0.3">
      <c r="A35" s="39" t="s">
        <v>222</v>
      </c>
      <c r="B35" s="38" t="s">
        <v>282</v>
      </c>
      <c r="C35" s="39" t="s">
        <v>224</v>
      </c>
      <c r="D35" s="133" t="s">
        <v>286</v>
      </c>
      <c r="E35" s="134"/>
    </row>
    <row r="36" spans="1:5" ht="25.5" customHeight="1" x14ac:dyDescent="0.3">
      <c r="A36" s="39" t="s">
        <v>223</v>
      </c>
      <c r="B36" s="38" t="s">
        <v>283</v>
      </c>
      <c r="C36" s="39" t="s">
        <v>225</v>
      </c>
      <c r="D36" s="135" t="s">
        <v>287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O5" activePane="bottomRight" state="frozen"/>
      <selection pane="topRight" activeCell="K1" sqref="K1"/>
      <selection pane="bottomLeft" activeCell="A5" sqref="A5"/>
      <selection pane="bottomRight" activeCell="P6" sqref="P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BH3098</v>
      </c>
      <c r="C5" s="119" t="str">
        <f>IF('Loan Outstanding Report'!$H$5="", "", 'Loan Outstanding Report'!$H$5)</f>
        <v>Jamui-2</v>
      </c>
      <c r="D5" s="41" t="s">
        <v>273</v>
      </c>
      <c r="E5" s="65">
        <v>45800</v>
      </c>
      <c r="F5" s="38" t="s">
        <v>274</v>
      </c>
      <c r="G5" s="49" t="s">
        <v>275</v>
      </c>
      <c r="H5" s="49" t="s">
        <v>276</v>
      </c>
      <c r="I5" s="120" t="s">
        <v>256</v>
      </c>
      <c r="J5" s="120" t="s">
        <v>259</v>
      </c>
      <c r="K5" s="120" t="s">
        <v>263</v>
      </c>
      <c r="L5" s="11">
        <v>356429208</v>
      </c>
      <c r="M5" s="65" t="s">
        <v>264</v>
      </c>
      <c r="N5" s="124">
        <v>55000</v>
      </c>
      <c r="O5" s="124">
        <v>2940</v>
      </c>
      <c r="P5" s="121" t="s">
        <v>139</v>
      </c>
      <c r="Q5" s="80">
        <v>45509</v>
      </c>
      <c r="R5" s="124">
        <v>5100</v>
      </c>
      <c r="S5" s="124">
        <v>2940</v>
      </c>
      <c r="T5" s="124">
        <v>0</v>
      </c>
      <c r="U5" s="125">
        <f t="shared" ref="U5" si="0">IF(AND(ISBLANK(R5),ISBLANK(S5),ISBLANK(T5)),"",R5-(S5+T5))</f>
        <v>2160</v>
      </c>
      <c r="V5" s="117" t="s">
        <v>201</v>
      </c>
      <c r="W5" s="122" t="s">
        <v>277</v>
      </c>
    </row>
    <row r="6" spans="1:23" ht="25.05" customHeight="1" x14ac:dyDescent="0.3">
      <c r="A6" s="64">
        <v>2</v>
      </c>
      <c r="B6" s="60" t="str">
        <f>IF(J6&lt;&gt;"", $B$5, "")</f>
        <v>BH3098</v>
      </c>
      <c r="C6" s="119" t="str">
        <f>IF(J6&lt;&gt;"", $C$5, "")</f>
        <v>Jamui-2</v>
      </c>
      <c r="D6" s="41" t="s">
        <v>273</v>
      </c>
      <c r="E6" s="65">
        <v>45800</v>
      </c>
      <c r="F6" s="38" t="s">
        <v>274</v>
      </c>
      <c r="G6" s="49" t="s">
        <v>275</v>
      </c>
      <c r="H6" s="49" t="s">
        <v>276</v>
      </c>
      <c r="I6" s="120" t="s">
        <v>256</v>
      </c>
      <c r="J6" s="120" t="s">
        <v>259</v>
      </c>
      <c r="K6" s="120" t="s">
        <v>263</v>
      </c>
      <c r="L6" s="11">
        <v>356429208</v>
      </c>
      <c r="M6" s="65" t="s">
        <v>264</v>
      </c>
      <c r="N6" s="124">
        <v>55000</v>
      </c>
      <c r="O6" s="124">
        <v>2940</v>
      </c>
      <c r="P6" s="121" t="s">
        <v>139</v>
      </c>
      <c r="Q6" s="80">
        <v>45540</v>
      </c>
      <c r="R6" s="124">
        <v>5100</v>
      </c>
      <c r="S6" s="124">
        <v>2940</v>
      </c>
      <c r="T6" s="124">
        <v>0</v>
      </c>
      <c r="U6" s="125">
        <f t="shared" ref="U6:U69" si="1">IF(AND(ISBLANK(R6),ISBLANK(S6),ISBLANK(T6)),"",R6-(S6+T6))</f>
        <v>2160</v>
      </c>
      <c r="V6" s="117" t="s">
        <v>201</v>
      </c>
      <c r="W6" s="122" t="s">
        <v>278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6" sqref="B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23414</v>
      </c>
      <c r="J5" s="38" t="s">
        <v>253</v>
      </c>
      <c r="K5" s="84">
        <v>23414</v>
      </c>
      <c r="L5" s="84" t="s">
        <v>254</v>
      </c>
      <c r="M5" s="38" t="s">
        <v>255</v>
      </c>
      <c r="N5" s="84">
        <v>364821</v>
      </c>
      <c r="O5" s="84" t="s">
        <v>256</v>
      </c>
      <c r="P5" s="84">
        <v>529326</v>
      </c>
      <c r="Q5" s="38" t="s">
        <v>257</v>
      </c>
      <c r="R5" s="38" t="s">
        <v>258</v>
      </c>
      <c r="S5" s="84" t="s">
        <v>259</v>
      </c>
      <c r="T5" s="84" t="s">
        <v>260</v>
      </c>
      <c r="U5" s="84" t="s">
        <v>261</v>
      </c>
      <c r="V5" s="84">
        <v>0</v>
      </c>
      <c r="W5" s="84" t="s">
        <v>262</v>
      </c>
      <c r="X5" s="38">
        <v>356429208</v>
      </c>
      <c r="Y5" s="84" t="s">
        <v>263</v>
      </c>
      <c r="Z5" s="38" t="s">
        <v>264</v>
      </c>
      <c r="AA5" s="108">
        <v>55000</v>
      </c>
      <c r="AB5" s="84" t="s">
        <v>265</v>
      </c>
      <c r="AC5" s="108">
        <v>24</v>
      </c>
      <c r="AD5" s="84" t="s">
        <v>266</v>
      </c>
      <c r="AE5" s="84" t="s">
        <v>267</v>
      </c>
      <c r="AF5" s="84">
        <v>2940</v>
      </c>
      <c r="AG5" s="108">
        <v>2940</v>
      </c>
      <c r="AH5" s="84" t="s">
        <v>268</v>
      </c>
      <c r="AI5" s="108">
        <v>22251.85</v>
      </c>
      <c r="AJ5" s="84">
        <v>11696.15</v>
      </c>
      <c r="AK5" s="84">
        <v>33948</v>
      </c>
      <c r="AL5" s="108">
        <v>32748.15</v>
      </c>
      <c r="AM5" s="84">
        <v>3528.85</v>
      </c>
      <c r="AN5" s="112">
        <v>36277</v>
      </c>
      <c r="AO5" s="112">
        <v>3684.01</v>
      </c>
      <c r="AP5" s="112">
        <v>587.99</v>
      </c>
      <c r="AQ5" s="112">
        <v>4272</v>
      </c>
      <c r="AR5" s="112">
        <v>13</v>
      </c>
      <c r="AS5" s="112"/>
      <c r="AT5" s="112"/>
      <c r="AU5" s="112"/>
      <c r="AV5" s="84"/>
      <c r="AW5" s="84"/>
      <c r="AX5" s="84" t="s">
        <v>269</v>
      </c>
      <c r="AY5" s="108"/>
      <c r="AZ5" s="84"/>
      <c r="BA5" s="84">
        <v>0</v>
      </c>
      <c r="BB5" s="84">
        <v>45800</v>
      </c>
      <c r="BC5" s="84" t="s">
        <v>270</v>
      </c>
      <c r="BD5" s="108" t="s">
        <v>110</v>
      </c>
      <c r="BE5" s="84" t="s">
        <v>119</v>
      </c>
      <c r="BF5" s="38" t="s">
        <v>199</v>
      </c>
      <c r="BG5" s="84" t="s">
        <v>201</v>
      </c>
      <c r="BH5" s="114"/>
      <c r="BI5" s="38" t="s">
        <v>244</v>
      </c>
      <c r="BJ5" s="85" t="s">
        <v>271</v>
      </c>
      <c r="BK5" s="84">
        <v>10200</v>
      </c>
      <c r="BL5" s="38" t="s">
        <v>272</v>
      </c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2025-07-04T11:23:21Z</dcterms:modified>
</cp:coreProperties>
</file>