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Mysore-03 _ FN25-26-00734\"/>
    </mc:Choice>
  </mc:AlternateContent>
  <xr:revisionPtr revIDLastSave="0" documentId="13_ncr:1_{9915F9F0-1EF1-4A30-BDBF-6BAC9F2C09CC}" xr6:coauthVersionLast="47" xr6:coauthVersionMax="47" xr10:uidLastSave="{00000000-0000-0000-0000-000000000000}"/>
  <workbookProtection workbookAlgorithmName="SHA-512" workbookHashValue="blobdp9ADuSl7iohOZHoysbjXF7PdLAXpohgJVzysrv5jw/a71WZuA6udmaRguATYTp3KPBZkl0FYZOtI1tAeg==" workbookSaltValue="IdVT1GjPVrlyo4t+q/ffk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<sst xmlns="http://schemas.openxmlformats.org/spreadsheetml/2006/main" count="307" uniqueCount="272">
  <si>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</si>
  <si>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</si>
  <si>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</si>
  <si>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</si>
  <si>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</si>
  <si>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</si>
  <si>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</si>
  <si>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</si>
  <si>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</si>
  <si>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</si>
  <si>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</si>
  <si>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</si>
  <si>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</si>
  <si>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</si>
  <si>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</si>
  <si>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</si>
  <si>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</si>
  <si>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</si>
  <si>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</si>
  <si>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</si>
  <si>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</si>
  <si>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</si>
  <si>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</si>
  <si>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</si>
  <si>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</si>
  <si>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</si>
  <si>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</si>
  <si>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</si>
  <si>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</si>
  <si>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</si>
  <si>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</si>
  <si>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</si>
  <si>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</si>
  <si>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</si>
  <si>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</si>
  <si>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</si>
  <si>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</si>
  <si>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</si>
  <si>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</si>
  <si>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</si>
  <si>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</si>
  <si>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</si>
  <si>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</si>
  <si>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</si>
  <si>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</si>
  <si>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</si>
  <si>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</si>
  <si>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</si>
  <si>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</si>
  <si>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</si>
  <si>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</si>
  <si>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</si>
  <si>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</si>
  <si>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</si>
  <si>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</si>
  <si>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</si>
  <si>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</si>
  <si>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</si>
  <si>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</si>
  <si>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</si>
  <si>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</si>
  <si>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</si>
  <si>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</si>
  <si>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</si>
  <si>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</si>
  <si>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</si>
  <si>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</si>
  <si>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</si>
  <si>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</si>
  <si>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</si>
  <si>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</si>
  <si>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</si>
  <si>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</si>
  <si>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</si>
  <si>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</si>
  <si>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</si>
  <si>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</si>
  <si>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</si>
  <si>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</si>
  <si>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</si>
  <si>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</si>
  <si>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</si>
  <si>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</si>
  <si>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</si>
  <si>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</si>
  <si>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</si>
  <si>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</si>
  <si>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</si>
  <si>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</si>
  <si>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</si>
  <si>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</si>
  <si>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</si>
  <si>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</si>
  <si>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</si>
  <si>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</si>
  <si>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</si>
  <si>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</si>
  <si>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</si>
  <si>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</si>
  <si>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</si>
  <si>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</si>
  <si>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</si>
  <si>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</si>
  <si>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</si>
  <si>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</si>
  <si>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</si>
  <si>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</si>
  <si>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</si>
  <si>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</si>
  <si>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</si>
  <si>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</si>
  <si>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</si>
  <si>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</si>
  <si>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</si>
  <si>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</si>
  <si>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</si>
  <si>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</si>
  <si>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</si>
  <si>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</si>
  <si>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</si>
  <si>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</si>
  <si>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</si>
  <si>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</si>
  <si>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</si>
  <si>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</si>
  <si>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</si>
  <si>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</si>
  <si>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</si>
  <si>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</si>
  <si>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</si>
  <si>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</si>
  <si>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</si>
  <si>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</si>
  <si>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</si>
  <si>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</si>
  <si>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</si>
  <si>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</si>
  <si>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</si>
  <si>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</si>
  <si>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</si>
  <si>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</si>
  <si>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</si>
  <si>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</si>
  <si>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</si>
  <si>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</si>
  <si>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</si>
  <si>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</si>
  <si>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</si>
  <si>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</si>
  <si>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</si>
  <si>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</si>
  <si>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</si>
  <si>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</si>
  <si>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</si>
  <si>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</si>
  <si>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</si>
  <si>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</si>
  <si>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</si>
  <si>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</si>
  <si>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</si>
  <si>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</si>
  <si>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</si>
  <si>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</si>
  <si>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</si>
  <si>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</si>
  <si>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</si>
  <si>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</si>
  <si>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</si>
  <si>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</si>
  <si>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</si>
  <si>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</si>
  <si>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</si>
  <si>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</si>
  <si>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</si>
  <si>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</si>
  <si>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</si>
  <si>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</si>
  <si>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</si>
  <si>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</si>
  <si>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</si>
  <si>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</si>
  <si>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</si>
  <si>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</si>
  <si>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</si>
  <si>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</si>
  <si>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</si>
  <si>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</si>
  <si>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</si>
  <si>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</si>
  <si>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</si>
  <si>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</si>
  <si>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</si>
  <si>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</si>
  <si>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</si>
  <si>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</si>
  <si>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</si>
  <si>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</si>
  <si>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</si>
  <si>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</si>
  <si>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</si>
  <si>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</si>
  <si>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</si>
  <si>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</si>
  <si>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</si>
  <si>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</si>
  <si>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</si>
  <si>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</si>
  <si>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</si>
  <si>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</si>
  <si>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</si>
  <si>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</si>
  <si>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</si>
  <si>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</si>
  <si>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</si>
  <si>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</si>
  <si>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</si>
  <si>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</si>
  <si>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</si>
  <si>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</si>
  <si>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</si>
  <si>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</si>
  <si>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</si>
  <si>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</si>
  <si>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</si>
  <si>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</si>
  <si>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</si>
  <si>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</si>
  <si>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</si>
  <si>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</si>
  <si>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</si>
  <si>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</si>
  <si>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</si>
  <si>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</si>
  <si>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</si>
  <si>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</si>
  <si>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</si>
  <si>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</si>
  <si>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</si>
  <si>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</si>
  <si>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</si>
  <si>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</si>
  <si>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</si>
  <si>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</si>
  <si>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</si>
  <si>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</si>
  <si>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</si>
  <si>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</si>
  <si>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KAGL0227</t>
  </si>
  <si>
    <t>Mysore 3</t>
  </si>
  <si>
    <t>Mysore</t>
  </si>
  <si>
    <t>Karnataka</t>
  </si>
  <si>
    <t xml:space="preserve">
On date 27-05-2025 FIMO opening balance of Rs 18,131/- but closing cash Rs 7,631/-available in safe locker, so difference short amount of Rs.10,500 /- (18,131-7631=10,500/-) (FIMO opening balance – cash available in safe locker) </t>
  </si>
  <si>
    <t xml:space="preserve">Dinesh T </t>
  </si>
  <si>
    <t>SF0034029</t>
  </si>
  <si>
    <t>Branch Manager</t>
  </si>
  <si>
    <t xml:space="preserve">FN25-26-00734
</t>
  </si>
  <si>
    <t>Dual Staff</t>
  </si>
  <si>
    <t>445095</t>
  </si>
  <si>
    <t>Dinesh T</t>
  </si>
  <si>
    <t>Available &amp; Updated</t>
  </si>
  <si>
    <t>Harshan B N</t>
  </si>
  <si>
    <t>SF0098032</t>
  </si>
  <si>
    <t>Branch Quality Manager</t>
  </si>
  <si>
    <t>Complaint Not Lodged</t>
  </si>
  <si>
    <t>IA</t>
  </si>
  <si>
    <t>Pramod V H / SF0097552</t>
  </si>
  <si>
    <t xml:space="preserve">
 Rajgonda dhudaknalle / SF0076438</t>
  </si>
  <si>
    <t>Somashekhar Hanamantaraya / SF0011284</t>
  </si>
  <si>
    <t>Mahesh Halemane / SF0067849</t>
  </si>
  <si>
    <t>Completed-Report Submitted</t>
  </si>
  <si>
    <t>The AVP Rajgonda Dhudakanalle / SF0076438 and branch team explained that total cash difference amount of Rs 10,500 /- 
On dated 17-02-2025 Without collection from borrowers, Kumaraswami LN (CM) / SF0034735 passes collection entry in FIMO using BM (Dinesh T)'s user ID and password posting collection of Rs. 10,500/- and double entry of 1 borrower.
Borrowers’ details:
On dated 28-02-2025 / Arshiya Banu- 356184177 of Rs.2240/-
On dated 20-02-2025 / Siddiqha – 358539790 of Rs. 1320/-
On dated 17-02-2025 / Reshma Banu- 357290591of Rs.3470/-</t>
  </si>
  <si>
    <t>During Branch visit, Audit Executive  Mr.Yuvaraj H G identified short physical cash difference on short 22-05-2025 of Rs.10500/-  on 22-05-2025 FIMO opening balance of Rs 17,790 but closing cash Rs 7290/-available in safe locker, so difference short amount of Rs.10,500 /- (18,131-7631=10,500/-) (FIMO opening balance – cash available in safe locker) accordingly the same complaint was registered by Internal Audit team against the branch Manager Dinesh T / SF0034029 for maintaining a short cash amount of Rs.10,500/- /- based on the complaint, Reginal Auditor Mr Varadaraju G S /SF0097132 was conducted investigation from 27-05-2025 at branch and investigated and validated short cash of Rs 10,500/- as on 27-05-2024.     
The AVP Rajgonda Dhudakanalle / SF0076438 and branch team explained that total cash difference amount of Rs 10,500 /- 
•	On dated 06-05-2025 Rs.3470/- customer online payment done, Rs. 3470/-( Maramma-357983188) but LO also manually collection entry done for same amount. Hence its shows short amount. (Double entry)
•	On dated 17-02-2025 Without collection from barrowers and Kumaraswami LN (CM) passes collection entry in FIMO using BM (Dinesh T)'s user ID and password posting collection of Rs. 7,030/-.
Borrowers’ details:
On dated 28-02-2025 / Arshiya Banu- 356184177 of Rs.2240/-
On dated 20-02-2025 / Siddiqha – 358539790 of Rs. 1320/-
On dated 17-02-2025 / Reshma Banu- 357290591of Rs.3470/-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</si>
</sst>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Mysore 3</v>
      </c>
      <c r="D5" s="63" t="str">
        <f>IF('Physical Cash at Safe'!D28="Yes", 'Physical Cash at Safe'!A4, 'Borrower Wise Details'!C5)</f>
        <v>KAGL0227</v>
      </c>
      <c r="E5" s="63" t="str">
        <f>IF(D5="", "", IF(ISBLANK('Loan Outstanding Report'!B5), IF('Physical Cash at Safe'!D28="Yes", 'Physical Cash at Safe'!A6, ""), 'Loan Outstanding Report'!B5))</f>
        <v>Karnataka</v>
      </c>
      <c r="F5" s="63" t="str">
        <f>IF(D5="", "", IF(ISBLANK('Loan Outstanding Report'!C5), IF('Physical Cash at Safe'!D28="Yes", 'Physical Cash at Safe'!E4, ""), 'Loan Outstanding Report'!C5))</f>
        <v>Mysore</v>
      </c>
      <c r="G5" s="61">
        <v>45799</v>
      </c>
      <c r="H5" s="107" t="s">
        <v>264</v>
      </c>
      <c r="I5" s="61">
        <v>45800</v>
      </c>
      <c r="J5" s="74" t="str">
        <f>IF('Physical Cash at Safe'!D28="Yes",'Physical Cash at Safe'!E28,IF('Borrower Wise Details'!D5&lt;&gt;"",'Borrower Wise Details'!D5,""))</f>
        <v xml:space="preserve">FN25-26-00734
</v>
      </c>
      <c r="K5" s="81">
        <v>1</v>
      </c>
      <c r="L5" s="82">
        <v>10500</v>
      </c>
      <c r="M5" s="82">
        <v>0</v>
      </c>
      <c r="N5" s="82" t="s">
        <v>265</v>
      </c>
      <c r="O5" s="82" t="s">
        <v>266</v>
      </c>
      <c r="P5" s="82" t="s">
        <v>267</v>
      </c>
      <c r="Q5" s="82" t="s">
        <v>268</v>
      </c>
      <c r="R5" s="75" t="str">
        <f>IF('Physical Cash at Safe'!$D$28="Yes", 'Physical Cash at Safe'!$A$28, IF('Borrower Wise Details'!F5&lt;&gt;"", 'Borrower Wise Details'!F5, ""))</f>
        <v xml:space="preserve">Dinesh T 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SF0034029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269</v>
      </c>
      <c r="Z5" s="61">
        <v>45804</v>
      </c>
      <c r="AA5" s="61">
        <v>45804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10500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45810</v>
      </c>
      <c r="AH5" s="70" t="s">
        <v>271</v>
      </c>
    </row>
    <row r="6" spans="1:34" ht="30" customHeight="1" x14ac:dyDescent="0.35"/>
  </sheetData>
  <sheetProtection algorithmName="SHA-512" hashValue="zHicaA/SeemGBcRDhFS/13+HBJCS7CCmqxjfapgkoRBMAfc/ZHcAFf6VlLSnhZkl6qNuM5b9r10E2tqDQDLHdA==" saltValue="5sDfWjscYuARZPYv5UpTW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Mysore 3</v>
      </c>
      <c r="C5" s="50" t="str">
        <f>IF('Fraud Investigation Report'!D5="", "", 'Fraud Investigation Report'!D5)</f>
        <v>KAGL0227</v>
      </c>
      <c r="D5" s="68" t="str">
        <f>IF(OR('Fraud Investigation Report'!R5="", 'Fraud Investigation Report'!R5=0), "", 'Fraud Investigation Report'!R5)</f>
        <v xml:space="preserve">Dinesh T </v>
      </c>
      <c r="E5" s="68" t="str">
        <f>IF(OR('Fraud Investigation Report'!T5="", 'Fraud Investigation Report'!T5=0), "", 'Fraud Investigation Report'!T5)</f>
        <v>SF0034029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 xml:space="preserve">FN25-26-00734
</v>
      </c>
      <c r="H5" s="69">
        <f>IF(OR(ISNUMBER(SEARCH("Safe Locker Cash Siphoned Off",'Fraud Investigation Report'!W5)), ISNUMBER(SEARCH("Safe Locker Cash Siphoned Off",'Fraud Investigation Report'!X5))), 'Physical Cash at Safe'!$A$30, "")</f>
        <v>10500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10500</v>
      </c>
      <c r="Q5" s="49">
        <v>0</v>
      </c>
      <c r="R5" s="84" t="s">
        <v>263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45804</v>
      </c>
      <c r="C6" s="18">
        <v>45803</v>
      </c>
      <c r="D6" s="18">
        <v>45804</v>
      </c>
      <c r="E6" s="19">
        <v>0.35416666666666669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12</v>
      </c>
      <c r="E11" s="23">
        <f t="shared" ref="E11:E17" si="0">D11*A11</f>
        <v>6000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14</v>
      </c>
      <c r="E13" s="23">
        <f t="shared" si="0"/>
        <v>1400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18131</v>
      </c>
      <c r="C18" s="23">
        <f>B18</f>
        <v>18131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18131</v>
      </c>
      <c r="D19" s="30" t="s">
        <v>76</v>
      </c>
      <c r="E19" s="31">
        <f>SUM(E10:E18)</f>
        <v>7631</v>
      </c>
    </row>
    <row r="20" spans="1:5" ht="30" customHeight="1" x14ac:dyDescent="0.35">
      <c r="A20" s="143" t="s">
        <v>97</v>
      </c>
      <c r="B20" s="144"/>
      <c r="C20" s="32">
        <v>7631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10500</v>
      </c>
      <c r="D23" s="53" t="s">
        <v>215</v>
      </c>
      <c r="E23" s="34"/>
    </row>
    <row r="24" spans="1:5" ht="82.5" customHeight="1" x14ac:dyDescent="0.35">
      <c r="A24" s="33" t="s">
        <v>80</v>
      </c>
      <c r="B24" s="130" t="s">
        <v>251</v>
      </c>
      <c r="C24" s="130"/>
      <c r="D24" s="130"/>
      <c r="E24" s="130"/>
    </row>
    <row r="25" spans="1:5" ht="57.75" customHeight="1" x14ac:dyDescent="0.35">
      <c r="A25" s="36" t="s">
        <v>81</v>
      </c>
      <c r="B25" s="152" t="s">
        <v>270</v>
      </c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 t="s">
        <v>252</v>
      </c>
      <c r="B28" s="41" t="s">
        <v>253</v>
      </c>
      <c r="C28" s="43" t="s">
        <v>254</v>
      </c>
      <c r="D28" s="43" t="s">
        <v>244</v>
      </c>
      <c r="E28" s="79" t="s">
        <v>255</v>
      </c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7">
        <v>10500</v>
      </c>
      <c r="B30" s="127">
        <v>0</v>
      </c>
      <c r="C30" s="128"/>
      <c r="D30" s="158" t="s">
        <v>193</v>
      </c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256</v>
      </c>
      <c r="C32" s="37" t="s">
        <v>82</v>
      </c>
      <c r="D32" s="153" t="s">
        <v>259</v>
      </c>
      <c r="E32" s="154"/>
    </row>
    <row r="33" spans="1:5" ht="18" customHeight="1" x14ac:dyDescent="0.35">
      <c r="A33" s="37" t="s">
        <v>83</v>
      </c>
      <c r="B33" s="106" t="s">
        <v>257</v>
      </c>
      <c r="C33" s="39" t="s">
        <v>84</v>
      </c>
      <c r="D33" s="147">
        <v>451312</v>
      </c>
      <c r="E33" s="148"/>
    </row>
    <row r="34" spans="1:5" ht="26" x14ac:dyDescent="0.35">
      <c r="A34" s="39" t="s">
        <v>220</v>
      </c>
      <c r="B34" s="38" t="s">
        <v>258</v>
      </c>
      <c r="C34" s="39" t="s">
        <v>221</v>
      </c>
      <c r="D34" s="149" t="s">
        <v>260</v>
      </c>
      <c r="E34" s="150"/>
    </row>
    <row r="35" spans="1:5" ht="26" x14ac:dyDescent="0.35">
      <c r="A35" s="39" t="s">
        <v>222</v>
      </c>
      <c r="B35" s="38" t="s">
        <v>253</v>
      </c>
      <c r="C35" s="39" t="s">
        <v>224</v>
      </c>
      <c r="D35" s="149" t="s">
        <v>261</v>
      </c>
      <c r="E35" s="150"/>
    </row>
    <row r="36" spans="1:5" ht="25.5" customHeight="1" x14ac:dyDescent="0.35">
      <c r="A36" s="39" t="s">
        <v>223</v>
      </c>
      <c r="B36" s="38" t="s">
        <v>254</v>
      </c>
      <c r="C36" s="39" t="s">
        <v>225</v>
      </c>
      <c r="D36" s="151" t="s">
        <v>262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4" sqref="A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81640625" style="13" customWidth="1"/>
    <col min="6" max="6" width="21.81640625" style="13" bestFit="1" customWidth="1"/>
    <col min="7" max="7" width="20.7265625" style="13" customWidth="1"/>
    <col min="8" max="8" width="20.81640625" style="13" customWidth="1"/>
    <col min="9" max="10" width="16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UY/IQKkcBvSqB73w5f/YIBcrFw8t4/N4z+iP/N/2yTQmLAIQnmsypAZg875DKQr1QvW+682S0kXq9C3ehZ/qZg==" saltValue="rGebukB5A64fesYJJlMpSw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H4" sqref="H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23.453125" style="99" bestFit="1" customWidth="1"/>
    <col min="11" max="11" width="8.7265625" style="99" customWidth="1"/>
    <col min="12" max="12" width="13.1796875" style="99" bestFit="1" customWidth="1"/>
    <col min="13" max="13" width="20.54296875" style="99" bestFit="1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8tyj2cjAvzvtk78PXMWktaXj7HXlBEJYz1BmOYyUI8Hj4KdwXzB5aMDLByNQV+wmZ7OMGRCq0n8h4tnRCm0eBg==" saltValue="6UIrgEOYwWAkW6HrR2fUSg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2025-06-02T06:17:40Z</dcterms:modified>
</cp:coreProperties>
</file>