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38/"/>
    </mc:Choice>
  </mc:AlternateContent>
  <xr:revisionPtr revIDLastSave="6" documentId="13_ncr:1_{5EEAB7B8-69B2-4859-8D3D-81A6839B60F0}" xr6:coauthVersionLast="47" xr6:coauthVersionMax="47" xr10:uidLastSave="{0407985D-DB5F-4205-87CC-8F618ED3F1E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20" l="1"/>
  <c r="S5" i="20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<sst xmlns="http://schemas.openxmlformats.org/spreadsheetml/2006/main" count="954" uniqueCount="419">
  <si>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</si>
  <si>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</si>
  <si>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</si>
  <si>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</si>
  <si>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</si>
  <si>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</si>
  <si>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</si>
  <si>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</si>
  <si>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</si>
  <si>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</si>
  <si>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</si>
  <si>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</si>
  <si>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</si>
  <si>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</si>
  <si>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</si>
  <si>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</si>
  <si>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</si>
  <si>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</si>
  <si>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</si>
  <si>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</si>
  <si>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</si>
  <si>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</si>
  <si>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</si>
  <si>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</si>
  <si>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</si>
  <si>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</si>
  <si>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</si>
  <si>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</si>
  <si>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</si>
  <si>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</si>
  <si>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</si>
  <si>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</si>
  <si>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</si>
  <si>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</si>
  <si>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</si>
  <si>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</si>
  <si>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</si>
  <si>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</si>
  <si>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</si>
  <si>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</si>
  <si>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</si>
  <si>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</si>
  <si>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</si>
  <si>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</si>
  <si>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</si>
  <si>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</si>
  <si>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</si>
  <si>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</si>
  <si>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</si>
  <si>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</si>
  <si>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</si>
  <si>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</si>
  <si>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</si>
  <si>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</si>
  <si>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</si>
  <si>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</si>
  <si>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</si>
  <si>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</si>
  <si>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</si>
  <si>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</si>
  <si>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</si>
  <si>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</si>
  <si>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</si>
  <si>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</si>
  <si>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</si>
  <si>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</si>
  <si>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</si>
  <si>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</si>
  <si>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</si>
  <si>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</si>
  <si>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</si>
  <si>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</si>
  <si>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</si>
  <si>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</si>
  <si>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</si>
  <si>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</si>
  <si>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</si>
  <si>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</si>
  <si>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</si>
  <si>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</si>
  <si>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</si>
  <si>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</si>
  <si>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</si>
  <si>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</si>
  <si>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</si>
  <si>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</si>
  <si>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</si>
  <si>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</si>
  <si>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</si>
  <si>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</si>
  <si>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</si>
  <si>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</si>
  <si>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</si>
  <si>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</si>
  <si>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</si>
  <si>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</si>
  <si>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</si>
  <si>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</si>
  <si>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</si>
  <si>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</si>
  <si>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</si>
  <si>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</si>
  <si>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</si>
  <si>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</si>
  <si>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</si>
  <si>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</si>
  <si>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</si>
  <si>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</si>
  <si>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</si>
  <si>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</si>
  <si>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</si>
  <si>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</si>
  <si>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</si>
  <si>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</si>
  <si>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</si>
  <si>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</si>
  <si>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</si>
  <si>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</si>
  <si>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</si>
  <si>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</si>
  <si>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</si>
  <si>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</si>
  <si>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</si>
  <si>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</si>
  <si>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</si>
  <si>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</si>
  <si>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</si>
  <si>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</si>
  <si>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</si>
  <si>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</si>
  <si>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</si>
  <si>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</si>
  <si>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</si>
  <si>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</si>
  <si>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</si>
  <si>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</si>
  <si>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</si>
  <si>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</si>
  <si>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</si>
  <si>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</si>
  <si>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</si>
  <si>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</si>
  <si>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</si>
  <si>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</si>
  <si>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</si>
  <si>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</si>
  <si>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</si>
  <si>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</si>
  <si>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</si>
  <si>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</si>
  <si>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</si>
  <si>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</si>
  <si>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</si>
  <si>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</si>
  <si>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</si>
  <si>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</si>
  <si>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</si>
  <si>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</si>
  <si>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</si>
  <si>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</si>
  <si>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</si>
  <si>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</si>
  <si>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</si>
  <si>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</si>
  <si>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</si>
  <si>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</si>
  <si>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</si>
  <si>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</si>
  <si>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</si>
  <si>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</si>
  <si>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</si>
  <si>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</si>
  <si>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</si>
  <si>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</si>
  <si>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</si>
  <si>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</si>
  <si>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</si>
  <si>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</si>
  <si>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</si>
  <si>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</si>
  <si>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</si>
  <si>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</si>
  <si>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</si>
  <si>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</si>
  <si>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</si>
  <si>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</si>
  <si>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</si>
  <si>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</si>
  <si>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</si>
  <si>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</si>
  <si>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</si>
  <si>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</si>
  <si>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</si>
  <si>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</si>
  <si>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</si>
  <si>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</si>
  <si>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</si>
  <si>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</si>
  <si>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</si>
  <si>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</si>
  <si>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</si>
  <si>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</si>
  <si>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</si>
  <si>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</si>
  <si>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</si>
  <si>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</si>
  <si>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</si>
  <si>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</si>
  <si>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</si>
  <si>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</si>
  <si>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</si>
  <si>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</si>
  <si>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</si>
  <si>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</si>
  <si>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</si>
  <si>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</si>
  <si>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</si>
  <si>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</si>
  <si>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</si>
  <si>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</si>
  <si>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</si>
  <si>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</si>
  <si>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</si>
  <si>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</si>
  <si>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</si>
  <si>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</si>
  <si>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</si>
  <si>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</si>
  <si>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</si>
  <si>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</si>
  <si>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</si>
  <si>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</si>
  <si>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</si>
  <si>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</si>
  <si>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</si>
  <si>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</si>
  <si>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</si>
  <si>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</si>
  <si>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</si>
  <si>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</si>
  <si>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</si>
  <si>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</si>
  <si>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</si>
  <si>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</si>
  <si>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</si>
  <si>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</si>
  <si>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</si>
  <si>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</si>
  <si>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</si>
  <si>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</si>
  <si>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</si>
  <si>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</si>
  <si>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</si>
  <si>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</si>
  <si>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</si>
  <si>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</si>
  <si>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</si>
  <si>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</si>
  <si>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</si>
  <si>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Goh</t>
  </si>
  <si>
    <t>BH2869</t>
  </si>
  <si>
    <t>Barpa</t>
  </si>
  <si>
    <t>SF0081408</t>
  </si>
  <si>
    <t>Rahul Kumar</t>
  </si>
  <si>
    <t>731224</t>
  </si>
  <si>
    <t>Pawan</t>
  </si>
  <si>
    <t>Chetana</t>
  </si>
  <si>
    <t>SSF5634338</t>
  </si>
  <si>
    <t>OBC</t>
  </si>
  <si>
    <t>HINDU</t>
  </si>
  <si>
    <t>Agriculture &amp; Farming</t>
  </si>
  <si>
    <t>PAMMI KUMARI</t>
  </si>
  <si>
    <t>26-Nov-2025</t>
  </si>
  <si>
    <t>05</t>
  </si>
  <si>
    <t>GL-2</t>
  </si>
  <si>
    <t>2.35 Yrs</t>
  </si>
  <si>
    <t>23 Feb 2024</t>
  </si>
  <si>
    <t>&gt; 2 to 4 Years</t>
  </si>
  <si>
    <t>05-Jan-2026</t>
  </si>
  <si>
    <t>05-May-2026</t>
  </si>
  <si>
    <t/>
  </si>
  <si>
    <t>Open</t>
  </si>
  <si>
    <t>6202280338</t>
  </si>
  <si>
    <t>Satyendra kumar Singh/Sf0075615</t>
  </si>
  <si>
    <t>Deliquent Staff Written Statement</t>
  </si>
  <si>
    <t>The borrower paid a pre-closure amount of ₹70,000 on 16-02-2026, but BQM Jitendra Kumar/SF0097223 did not complete the pre-closure process; however, three EMIs have been entered in FIMO. An outstanding amount of ₹10,719 still remains against the borrower.</t>
  </si>
  <si>
    <t>Jalpura</t>
  </si>
  <si>
    <t>SF0074909</t>
  </si>
  <si>
    <t>Bablu  Kumar</t>
  </si>
  <si>
    <t>621401</t>
  </si>
  <si>
    <t>621401 Jalpura1</t>
  </si>
  <si>
    <t>SSF3085930</t>
  </si>
  <si>
    <t>SC</t>
  </si>
  <si>
    <t>TETARI DEVI</t>
  </si>
  <si>
    <t>04-Sep-2024</t>
  </si>
  <si>
    <t>06</t>
  </si>
  <si>
    <t>3.53 Yrs</t>
  </si>
  <si>
    <t>22 Dec 2022</t>
  </si>
  <si>
    <t>06-Oct-2024</t>
  </si>
  <si>
    <t>23-May-2026</t>
  </si>
  <si>
    <t>9835466992</t>
  </si>
  <si>
    <t>The borrower paid a pre-closure amount of ₹29,000 on 06-02-2026—with BQM Jitendra Kumar/SF0097223 having the amount transferred to his wife's account—but the pre-closure process was not completed; however, four EMIs have been recorded in FIMO.</t>
  </si>
  <si>
    <t>Nimra</t>
  </si>
  <si>
    <t>SF0087994</t>
  </si>
  <si>
    <t>Guddu Kumar</t>
  </si>
  <si>
    <t>523810</t>
  </si>
  <si>
    <t>973458</t>
  </si>
  <si>
    <t>SBR0000006708243</t>
  </si>
  <si>
    <t>GENERAL</t>
  </si>
  <si>
    <t>PRITI KUMARI</t>
  </si>
  <si>
    <t>06-Aug-2025</t>
  </si>
  <si>
    <t>07</t>
  </si>
  <si>
    <t>GL-1</t>
  </si>
  <si>
    <t>0.90 Yrs</t>
  </si>
  <si>
    <t>06 Aug 2025</t>
  </si>
  <si>
    <t>&lt;= 2 Years</t>
  </si>
  <si>
    <t>07-Sep-2025</t>
  </si>
  <si>
    <t>07-May-2026</t>
  </si>
  <si>
    <t>6207037133</t>
  </si>
  <si>
    <t>Out of Home., According to borrower's confirmation, they had closed the loan but Borrower has no proper evidence is available.</t>
  </si>
  <si>
    <t>562839</t>
  </si>
  <si>
    <t>562839 Barpa1</t>
  </si>
  <si>
    <t>SSF2795284</t>
  </si>
  <si>
    <t>SARITA DEVI</t>
  </si>
  <si>
    <t>02-Jun-2024</t>
  </si>
  <si>
    <t>3.76 Yrs</t>
  </si>
  <si>
    <t>26 Sep 2022</t>
  </si>
  <si>
    <t>05-Jul-2024</t>
  </si>
  <si>
    <t>05-Jun-2026</t>
  </si>
  <si>
    <t>8969025682</t>
  </si>
  <si>
    <t>The borrower paid their EMI of ₹3,470 on 04-06-2026; LO Rahul Kumar requested the entry, but BQM Jitendra Kumar (SF0097223) rejected the request on 04-06-2026 without providing any reason.</t>
  </si>
  <si>
    <t>SSF4589302</t>
  </si>
  <si>
    <t>TETRI DEVI</t>
  </si>
  <si>
    <t>23-Sep-2023</t>
  </si>
  <si>
    <t>1</t>
  </si>
  <si>
    <t>2.77 Yrs</t>
  </si>
  <si>
    <t>23 Sep 2023</t>
  </si>
  <si>
    <t>05-Nov-2023</t>
  </si>
  <si>
    <t>09-Feb-2025</t>
  </si>
  <si>
    <t>30-Sep-2025</t>
  </si>
  <si>
    <t>7209480713</t>
  </si>
  <si>
    <t>Borrower &amp; Loan Card not Available.</t>
  </si>
  <si>
    <t>Abhilasha - JLG Loans-Monthly-Migrated</t>
  </si>
  <si>
    <t>SID951374275270</t>
  </si>
  <si>
    <t>EBC</t>
  </si>
  <si>
    <t>Vehicle Purchase</t>
  </si>
  <si>
    <t>Punam Devi</t>
  </si>
  <si>
    <t>16-Feb-2020</t>
  </si>
  <si>
    <t>2</t>
  </si>
  <si>
    <t>7.76 Yrs</t>
  </si>
  <si>
    <t>16 Feb 2020</t>
  </si>
  <si>
    <t>&gt; 6 to 10 Years</t>
  </si>
  <si>
    <t>26-Dec-2023</t>
  </si>
  <si>
    <t>7541082586</t>
  </si>
  <si>
    <t>Blue Lemon Loans-Monthly-Migrated</t>
  </si>
  <si>
    <t>31-Mar-2021</t>
  </si>
  <si>
    <t>30-Sep-2021</t>
  </si>
  <si>
    <t>30-Jun-2022</t>
  </si>
  <si>
    <t>SID951374280522</t>
  </si>
  <si>
    <t>SANGEETA DEVI</t>
  </si>
  <si>
    <t>24-Nov-2022</t>
  </si>
  <si>
    <t>3</t>
  </si>
  <si>
    <t>7.38 Yrs</t>
  </si>
  <si>
    <t>15 Feb 2020</t>
  </si>
  <si>
    <t>07-Jan-2023</t>
  </si>
  <si>
    <t>14-Sep-2024</t>
  </si>
  <si>
    <t>31-Dec-2024</t>
  </si>
  <si>
    <t>7258958411</t>
  </si>
  <si>
    <t>Unnati</t>
  </si>
  <si>
    <t>22-Aug-2023</t>
  </si>
  <si>
    <t>0</t>
  </si>
  <si>
    <t>07-Oct-2023</t>
  </si>
  <si>
    <t>SSF4544590</t>
  </si>
  <si>
    <t>18-Sep-2023</t>
  </si>
  <si>
    <t>2.79 Yrs</t>
  </si>
  <si>
    <t>18 Sep 2023</t>
  </si>
  <si>
    <t>07-Nov-2023</t>
  </si>
  <si>
    <t>05-Jan-2025</t>
  </si>
  <si>
    <t>30-Jun-2025</t>
  </si>
  <si>
    <t>8092877022</t>
  </si>
  <si>
    <t>SID951374299971</t>
  </si>
  <si>
    <t>CHAMPA DEVI</t>
  </si>
  <si>
    <t>13-Dec-2023</t>
  </si>
  <si>
    <t>4</t>
  </si>
  <si>
    <t>7.52 Yrs</t>
  </si>
  <si>
    <t>07-Jan-2024</t>
  </si>
  <si>
    <t>04-Aug-2024</t>
  </si>
  <si>
    <t>31-Mar-2025</t>
  </si>
  <si>
    <t>9905822316</t>
  </si>
  <si>
    <t>SID951374278710</t>
  </si>
  <si>
    <t>MALTI DEVI</t>
  </si>
  <si>
    <t>25-Apr-2024</t>
  </si>
  <si>
    <t>5</t>
  </si>
  <si>
    <t>7.77 Yrs</t>
  </si>
  <si>
    <t>07-Jun-2024</t>
  </si>
  <si>
    <t>24-Feb-2026</t>
  </si>
  <si>
    <t>8809326802</t>
  </si>
  <si>
    <t>SSF2795285</t>
  </si>
  <si>
    <t>05-May-2024</t>
  </si>
  <si>
    <t>05-Jun-2024</t>
  </si>
  <si>
    <t>8092792815</t>
  </si>
  <si>
    <t>FN26-27-00738</t>
  </si>
  <si>
    <t>Jitendra Kumar</t>
  </si>
  <si>
    <t>SF0097223</t>
  </si>
  <si>
    <t>BQM</t>
  </si>
  <si>
    <t>359921860</t>
  </si>
  <si>
    <t>FIR Not Filled</t>
  </si>
  <si>
    <t>Business</t>
  </si>
  <si>
    <t>Navin Kumar/SF0090450</t>
  </si>
  <si>
    <t>Vivek Singh/SF0090494</t>
  </si>
  <si>
    <t>Saket Nath Thakur/SF0062081</t>
  </si>
  <si>
    <t>Deepak kujur/SF0101649</t>
  </si>
  <si>
    <t>Absconding</t>
  </si>
  <si>
    <t>Completed-Report Submitted</t>
  </si>
  <si>
    <t>Satyendra kumar singh</t>
  </si>
  <si>
    <t>SF0075615</t>
  </si>
  <si>
    <t>The borrower paid a pre-closure amount of ₹70,000 on 16-02-2026, but BQM Jitendra Kumar/SF0097223 did not complete the pre-closure process; however, three EMIs have been entered in FIMO. An outstanding amount of ₹56260 still remains against the borrower.</t>
  </si>
  <si>
    <t>Fraud has been identified by business team on 05-06-2026 against BQM Jitendra kumar/SF0097223
2.Complain team raised complain on 11-06-2026 vide complain number FN26-27-00738 respectively.
3.At the time of Complain raised 1 borrower was affected of Rs.70000.
4.BQM Jitendra kumar last working day from the branch was 06-06-2026.
5.After verification done by FRM team out of 14 borrowers physical verified 3 borrowers were affected of Rs.74890."</t>
  </si>
  <si>
    <t>12-Jun-2026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</si>
</sst>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indexed="8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7" xfId="0" applyFont="1" applyBorder="1" applyAlignment="1">
      <alignment vertical="top" wrapText="1" readingOrder="1"/>
    </xf>
    <xf numFmtId="0" fontId="36" fillId="0" borderId="18" xfId="0" applyFont="1" applyBorder="1" applyAlignment="1">
      <alignment vertical="top" wrapText="1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7" xfId="0" applyFont="1" applyBorder="1" applyAlignment="1">
      <alignment vertical="top" wrapText="1" readingOrder="1"/>
    </xf>
    <xf numFmtId="0" fontId="38" fillId="0" borderId="18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BH2869</v>
      </c>
      <c r="D5" s="64" t="str">
        <f>IF('Physical Cash at Safe'!D28="Yes", 'Physical Cash at Safe'!A4, 'Borrower Wise Details'!C5)</f>
        <v>Goh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46178</v>
      </c>
      <c r="H5" s="62" t="s">
        <v>407</v>
      </c>
      <c r="I5" s="61" t="s">
        <v>418</v>
      </c>
      <c r="J5" s="79" t="str">
        <f>IF('Physical Cash at Safe'!D28="Yes",'Physical Cash at Safe'!E28,IF('Borrower Wise Details'!D5&lt;&gt;"",'Borrower Wise Details'!D5,""))</f>
        <v>FN26-27-00738</v>
      </c>
      <c r="K5" s="89">
        <v>1</v>
      </c>
      <c r="L5" s="90">
        <v>29000</v>
      </c>
      <c r="M5" s="90">
        <v>13740</v>
      </c>
      <c r="N5" s="90" t="s">
        <v>408</v>
      </c>
      <c r="O5" s="90" t="s">
        <v>409</v>
      </c>
      <c r="P5" s="90" t="s">
        <v>410</v>
      </c>
      <c r="Q5" s="90" t="s">
        <v>411</v>
      </c>
      <c r="R5" s="80" t="str">
        <f>IF('Physical Cash at Safe'!$D$28="Yes", 'Physical Cash at Safe'!$A$28, IF('Borrower Wise Details'!F5&lt;&gt;"", 'Borrower Wise Details'!F5, ""))</f>
        <v>Jitendra Kumar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SF0097223</v>
      </c>
      <c r="U5" s="83" t="s">
        <v>412</v>
      </c>
      <c r="V5" s="61">
        <v>46179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413</v>
      </c>
      <c r="Z5" s="61">
        <v>46207</v>
      </c>
      <c r="AA5" s="61">
        <v>46207</v>
      </c>
      <c r="AB5" s="61" t="s">
        <v>223</v>
      </c>
      <c r="AC5" s="61" t="s">
        <v>223</v>
      </c>
      <c r="AD5" s="61" t="s">
        <v>223</v>
      </c>
      <c r="AE5" s="61" t="s">
        <v>414</v>
      </c>
      <c r="AF5" s="61" t="s">
        <v>415</v>
      </c>
      <c r="AG5" s="140">
        <v>14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102470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27580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74890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46217</v>
      </c>
      <c r="AO5" s="75" t="s">
        <v>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BH2869</v>
      </c>
      <c r="C5" s="50" t="str">
        <f>IF('Fraud Investigation Report'!D5="", "", 'Fraud Investigation Report'!D5)</f>
        <v>Goh</v>
      </c>
      <c r="D5" s="73" t="str">
        <f>IF(OR('Fraud Investigation Report'!R5="", 'Fraud Investigation Report'!R5=0), "", 'Fraud Investigation Report'!R5)</f>
        <v>Jitendra Kumar</v>
      </c>
      <c r="E5" s="73" t="str">
        <f>IF(OR('Fraud Investigation Report'!T5="", 'Fraud Investigation Report'!T5=0), "", 'Fraud Investigation Report'!T5)</f>
        <v>SF0097223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FN26-27-00738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99000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102470</v>
      </c>
      <c r="O5" s="104">
        <f>IFERROR('Fraud Investigation Report'!AJ5+'Fraud Investigation Report'!AK5,"")</f>
        <v>27580</v>
      </c>
      <c r="P5" s="103">
        <f>IF(AND(N5="", O5=""), "", IF(O5="", N5, N5 - IF(ISNUMBER(O5), O5, 0)))</f>
        <v>74890</v>
      </c>
      <c r="Q5" s="49" t="s">
        <v>223</v>
      </c>
      <c r="R5" s="94" t="s">
        <v>406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B24" sqref="B24:E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54"/>
      <c r="C25" s="154"/>
      <c r="D25" s="154"/>
      <c r="E25" s="154"/>
    </row>
    <row r="26" spans="1:5" ht="20.149999999999999" customHeight="1" x14ac:dyDescent="0.35">
      <c r="A26" s="159" t="s">
        <v>170</v>
      </c>
      <c r="B26" s="159"/>
      <c r="C26" s="159"/>
      <c r="D26" s="159"/>
      <c r="E26" s="15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" customHeight="1" x14ac:dyDescent="0.35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5">
      <c r="A31" s="162"/>
      <c r="B31" s="163"/>
      <c r="C31" s="163"/>
      <c r="D31" s="163"/>
      <c r="E31" s="164"/>
    </row>
    <row r="32" spans="1:5" ht="24.75" customHeight="1" x14ac:dyDescent="0.35">
      <c r="A32" s="37" t="s">
        <v>197</v>
      </c>
      <c r="B32" s="38"/>
      <c r="C32" s="37" t="s">
        <v>76</v>
      </c>
      <c r="D32" s="155"/>
      <c r="E32" s="156"/>
    </row>
    <row r="33" spans="1:5" ht="18" customHeight="1" x14ac:dyDescent="0.35">
      <c r="A33" s="37" t="s">
        <v>77</v>
      </c>
      <c r="B33" s="124"/>
      <c r="C33" s="39" t="s">
        <v>78</v>
      </c>
      <c r="D33" s="148"/>
      <c r="E33" s="149"/>
    </row>
    <row r="34" spans="1:5" ht="26" x14ac:dyDescent="0.35">
      <c r="A34" s="39" t="s">
        <v>198</v>
      </c>
      <c r="B34" s="124"/>
      <c r="C34" s="39" t="s">
        <v>199</v>
      </c>
      <c r="D34" s="150"/>
      <c r="E34" s="151"/>
    </row>
    <row r="35" spans="1:5" ht="26" x14ac:dyDescent="0.35">
      <c r="A35" s="39" t="s">
        <v>200</v>
      </c>
      <c r="B35" s="124"/>
      <c r="C35" s="39" t="s">
        <v>202</v>
      </c>
      <c r="D35" s="150"/>
      <c r="E35" s="151"/>
    </row>
    <row r="36" spans="1:5" ht="25.5" customHeight="1" x14ac:dyDescent="0.35">
      <c r="A36" s="39" t="s">
        <v>201</v>
      </c>
      <c r="B36" s="125"/>
      <c r="C36" s="39" t="s">
        <v>203</v>
      </c>
      <c r="D36" s="152"/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R6" sqref="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BH2869</v>
      </c>
      <c r="C5" s="60" t="str">
        <f>IF('Loan Outstanding Report'!$H$5="", "", 'Loan Outstanding Report'!$H$5)</f>
        <v>Goh</v>
      </c>
      <c r="D5" s="126" t="s">
        <v>401</v>
      </c>
      <c r="E5" s="66">
        <v>46207</v>
      </c>
      <c r="F5" s="92" t="s">
        <v>402</v>
      </c>
      <c r="G5" s="49" t="s">
        <v>403</v>
      </c>
      <c r="H5" s="49" t="s">
        <v>404</v>
      </c>
      <c r="I5" s="49" t="s">
        <v>264</v>
      </c>
      <c r="J5" s="49" t="s">
        <v>267</v>
      </c>
      <c r="K5" s="49" t="s">
        <v>271</v>
      </c>
      <c r="L5" s="11" t="s">
        <v>405</v>
      </c>
      <c r="M5" s="67" t="s">
        <v>272</v>
      </c>
      <c r="N5" s="49">
        <v>85000</v>
      </c>
      <c r="O5" s="49">
        <v>4580</v>
      </c>
      <c r="P5" s="67" t="s">
        <v>128</v>
      </c>
      <c r="Q5" s="88">
        <v>46069</v>
      </c>
      <c r="R5" s="49">
        <v>70000</v>
      </c>
      <c r="S5" s="49">
        <f>4580*3</f>
        <v>13740</v>
      </c>
      <c r="T5" s="49">
        <v>0</v>
      </c>
      <c r="U5" s="68">
        <f t="shared" ref="U5:U69" si="0">IF(AND(ISBLANK(R5),ISBLANK(S5),ISBLANK(T5)),"",R5-(S5+T5))</f>
        <v>56260</v>
      </c>
      <c r="V5" s="42" t="s">
        <v>284</v>
      </c>
      <c r="W5" s="69" t="s">
        <v>416</v>
      </c>
    </row>
    <row r="6" spans="1:23" ht="30" customHeight="1" x14ac:dyDescent="0.3">
      <c r="A6" s="65">
        <v>2</v>
      </c>
      <c r="B6" s="60" t="str">
        <f>IF(J6&lt;&gt;"", $B$5, "")</f>
        <v>BH2869</v>
      </c>
      <c r="C6" s="50" t="str">
        <f>IF(J6&lt;&gt;"", $C$5, "")</f>
        <v>Goh</v>
      </c>
      <c r="D6" s="50" t="str">
        <f>IF(J6&lt;&gt;"", $D$5, "")</f>
        <v>FN26-27-00738</v>
      </c>
      <c r="E6" s="66">
        <v>46207</v>
      </c>
      <c r="F6" s="50" t="str">
        <f>IF(J6&lt;&gt;"", $F$5, "")</f>
        <v>Jitendra Kumar</v>
      </c>
      <c r="G6" s="50" t="str">
        <f>IF(J6&lt;&gt;"", $G$5, "")</f>
        <v>SF0097223</v>
      </c>
      <c r="H6" s="50" t="str">
        <f>IF(J6&lt;&gt;"", $H$5, "")</f>
        <v>BQM</v>
      </c>
      <c r="I6" s="49" t="s">
        <v>289</v>
      </c>
      <c r="J6" s="49" t="s">
        <v>291</v>
      </c>
      <c r="K6" s="49" t="s">
        <v>293</v>
      </c>
      <c r="L6" s="11">
        <v>358189387</v>
      </c>
      <c r="M6" s="67" t="s">
        <v>294</v>
      </c>
      <c r="N6" s="49">
        <v>65000</v>
      </c>
      <c r="O6" s="49">
        <v>3460</v>
      </c>
      <c r="P6" s="67" t="s">
        <v>128</v>
      </c>
      <c r="Q6" s="67">
        <v>46059</v>
      </c>
      <c r="R6" s="49">
        <v>29000</v>
      </c>
      <c r="S6" s="49">
        <f>3460*4</f>
        <v>13840</v>
      </c>
      <c r="T6" s="49">
        <v>0</v>
      </c>
      <c r="U6" s="68">
        <f t="shared" si="0"/>
        <v>15160</v>
      </c>
      <c r="V6" s="42" t="s">
        <v>183</v>
      </c>
      <c r="W6" s="69" t="s">
        <v>301</v>
      </c>
    </row>
    <row r="7" spans="1:23" ht="30" customHeight="1" x14ac:dyDescent="0.3">
      <c r="A7" s="65">
        <v>3</v>
      </c>
      <c r="B7" s="60" t="str">
        <f t="shared" ref="B7:B70" si="1">IF(J7&lt;&gt;"", $B$5, "")</f>
        <v>BH2869</v>
      </c>
      <c r="C7" s="50" t="str">
        <f t="shared" ref="C7:C70" si="2">IF(J7&lt;&gt;"", $C$5, "")</f>
        <v>Goh</v>
      </c>
      <c r="D7" s="50" t="str">
        <f t="shared" ref="D7:D70" si="3">IF(J7&lt;&gt;"", $D$5, "")</f>
        <v>FN26-27-00738</v>
      </c>
      <c r="E7" s="66">
        <v>46207</v>
      </c>
      <c r="F7" s="50" t="str">
        <f t="shared" ref="F7:F70" si="4">IF(J7&lt;&gt;"", $F$5, "")</f>
        <v>Jitendra Kumar</v>
      </c>
      <c r="G7" s="50" t="str">
        <f t="shared" ref="G7:G70" si="5">IF(J7&lt;&gt;"", $G$5, "")</f>
        <v>SF0097223</v>
      </c>
      <c r="H7" s="50" t="str">
        <f t="shared" ref="H7:H70" si="6">IF(J7&lt;&gt;"", $H$5, "")</f>
        <v>BQM</v>
      </c>
      <c r="I7" s="49" t="s">
        <v>320</v>
      </c>
      <c r="J7" s="49" t="s">
        <v>322</v>
      </c>
      <c r="K7" s="49" t="s">
        <v>323</v>
      </c>
      <c r="L7" s="11">
        <v>357167470</v>
      </c>
      <c r="M7" s="67" t="s">
        <v>324</v>
      </c>
      <c r="N7" s="49">
        <v>65000</v>
      </c>
      <c r="O7" s="49">
        <v>3470</v>
      </c>
      <c r="P7" s="67" t="s">
        <v>127</v>
      </c>
      <c r="Q7" s="67">
        <v>46177</v>
      </c>
      <c r="R7" s="49">
        <v>3470</v>
      </c>
      <c r="S7" s="49">
        <v>0</v>
      </c>
      <c r="T7" s="49">
        <v>0</v>
      </c>
      <c r="U7" s="68">
        <f t="shared" si="0"/>
        <v>3470</v>
      </c>
      <c r="V7" s="42" t="s">
        <v>284</v>
      </c>
      <c r="W7" s="69" t="s">
        <v>330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8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x14ac:dyDescent="0.35">
      <c r="A5" s="133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259</v>
      </c>
      <c r="I5" s="122">
        <v>179072</v>
      </c>
      <c r="J5" s="122" t="s">
        <v>261</v>
      </c>
      <c r="K5" s="122">
        <v>179072</v>
      </c>
      <c r="L5" s="122" t="s">
        <v>262</v>
      </c>
      <c r="M5" s="122" t="s">
        <v>263</v>
      </c>
      <c r="N5" s="122">
        <v>301420</v>
      </c>
      <c r="O5" s="122" t="s">
        <v>264</v>
      </c>
      <c r="P5" s="122">
        <v>406758</v>
      </c>
      <c r="Q5" s="122" t="s">
        <v>265</v>
      </c>
      <c r="R5" s="122" t="s">
        <v>266</v>
      </c>
      <c r="S5" s="122" t="s">
        <v>267</v>
      </c>
      <c r="T5" s="122" t="s">
        <v>267</v>
      </c>
      <c r="U5" s="122" t="s">
        <v>268</v>
      </c>
      <c r="V5" s="122" t="s">
        <v>269</v>
      </c>
      <c r="W5" s="122">
        <v>0</v>
      </c>
      <c r="X5" s="122" t="s">
        <v>270</v>
      </c>
      <c r="Y5" s="122">
        <v>359921860</v>
      </c>
      <c r="Z5" s="122" t="s">
        <v>271</v>
      </c>
      <c r="AA5" s="122" t="s">
        <v>272</v>
      </c>
      <c r="AB5" s="123">
        <v>85000</v>
      </c>
      <c r="AC5" s="122" t="s">
        <v>273</v>
      </c>
      <c r="AD5" s="122">
        <v>24</v>
      </c>
      <c r="AE5" s="122" t="s">
        <v>274</v>
      </c>
      <c r="AF5" s="122" t="s">
        <v>275</v>
      </c>
      <c r="AG5" s="122" t="s">
        <v>276</v>
      </c>
      <c r="AH5" s="122" t="s">
        <v>277</v>
      </c>
      <c r="AI5" s="122" t="s">
        <v>278</v>
      </c>
      <c r="AJ5" s="123">
        <v>4580</v>
      </c>
      <c r="AK5" s="123">
        <v>4580</v>
      </c>
      <c r="AL5" s="122" t="s">
        <v>279</v>
      </c>
      <c r="AM5" s="123">
        <v>13762.26</v>
      </c>
      <c r="AN5" s="123">
        <v>9137.74</v>
      </c>
      <c r="AO5" s="123">
        <v>22900</v>
      </c>
      <c r="AP5" s="123">
        <v>71237.740000000005</v>
      </c>
      <c r="AQ5" s="123">
        <v>16633.259999999998</v>
      </c>
      <c r="AR5" s="123">
        <v>87871</v>
      </c>
      <c r="AS5" s="123">
        <v>3006.91</v>
      </c>
      <c r="AT5" s="123">
        <v>1573.09</v>
      </c>
      <c r="AU5" s="123">
        <v>4580</v>
      </c>
      <c r="AV5" s="122">
        <v>6</v>
      </c>
      <c r="AW5" s="122" t="s">
        <v>280</v>
      </c>
      <c r="AX5" s="122" t="s">
        <v>280</v>
      </c>
      <c r="AY5" s="122" t="s">
        <v>280</v>
      </c>
      <c r="AZ5" s="122" t="s">
        <v>280</v>
      </c>
      <c r="BA5" s="122" t="s">
        <v>280</v>
      </c>
      <c r="BB5" s="122" t="s">
        <v>281</v>
      </c>
      <c r="BC5" s="141" t="s">
        <v>280</v>
      </c>
      <c r="BD5" s="142" t="s">
        <v>280</v>
      </c>
      <c r="BE5" s="123">
        <v>0</v>
      </c>
      <c r="BF5" s="122" t="s">
        <v>267</v>
      </c>
      <c r="BG5" s="122" t="s">
        <v>282</v>
      </c>
      <c r="BH5" s="137" t="s">
        <v>283</v>
      </c>
      <c r="BI5" s="128" t="s">
        <v>100</v>
      </c>
      <c r="BJ5" s="129">
        <v>46207</v>
      </c>
      <c r="BK5" s="130" t="s">
        <v>103</v>
      </c>
      <c r="BL5" s="128" t="s">
        <v>108</v>
      </c>
      <c r="BM5" s="96" t="s">
        <v>181</v>
      </c>
      <c r="BN5" s="94" t="s">
        <v>221</v>
      </c>
      <c r="BO5" s="138">
        <v>70000</v>
      </c>
      <c r="BP5" s="42" t="s">
        <v>284</v>
      </c>
      <c r="BQ5" s="182" t="s">
        <v>285</v>
      </c>
    </row>
    <row r="6" spans="1:69" x14ac:dyDescent="0.35">
      <c r="A6" s="133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259</v>
      </c>
      <c r="I6" s="122">
        <v>17735</v>
      </c>
      <c r="J6" s="122" t="s">
        <v>286</v>
      </c>
      <c r="K6" s="122">
        <v>17735</v>
      </c>
      <c r="L6" s="122" t="s">
        <v>287</v>
      </c>
      <c r="M6" s="122" t="s">
        <v>288</v>
      </c>
      <c r="N6" s="122">
        <v>25269</v>
      </c>
      <c r="O6" s="122" t="s">
        <v>289</v>
      </c>
      <c r="P6" s="122">
        <v>544279</v>
      </c>
      <c r="Q6" s="122" t="s">
        <v>290</v>
      </c>
      <c r="R6" s="122" t="s">
        <v>266</v>
      </c>
      <c r="S6" s="122" t="s">
        <v>291</v>
      </c>
      <c r="T6" s="122" t="s">
        <v>291</v>
      </c>
      <c r="U6" s="122" t="s">
        <v>292</v>
      </c>
      <c r="V6" s="122" t="s">
        <v>269</v>
      </c>
      <c r="W6" s="122">
        <v>0</v>
      </c>
      <c r="X6" s="122" t="s">
        <v>270</v>
      </c>
      <c r="Y6" s="122">
        <v>358189387</v>
      </c>
      <c r="Z6" s="122" t="s">
        <v>293</v>
      </c>
      <c r="AA6" s="122" t="s">
        <v>294</v>
      </c>
      <c r="AB6" s="123">
        <v>65000</v>
      </c>
      <c r="AC6" s="122" t="s">
        <v>295</v>
      </c>
      <c r="AD6" s="122">
        <v>24</v>
      </c>
      <c r="AE6" s="122" t="s">
        <v>274</v>
      </c>
      <c r="AF6" s="122" t="s">
        <v>296</v>
      </c>
      <c r="AG6" s="122" t="s">
        <v>297</v>
      </c>
      <c r="AH6" s="122" t="s">
        <v>277</v>
      </c>
      <c r="AI6" s="122" t="s">
        <v>298</v>
      </c>
      <c r="AJ6" s="123">
        <v>3460</v>
      </c>
      <c r="AK6" s="123">
        <v>3460</v>
      </c>
      <c r="AL6" s="122" t="s">
        <v>299</v>
      </c>
      <c r="AM6" s="123">
        <v>51722.07</v>
      </c>
      <c r="AN6" s="123">
        <v>17477.93</v>
      </c>
      <c r="AO6" s="123">
        <v>69200</v>
      </c>
      <c r="AP6" s="123">
        <v>13277.93</v>
      </c>
      <c r="AQ6" s="123">
        <v>703.07</v>
      </c>
      <c r="AR6" s="123">
        <v>13981</v>
      </c>
      <c r="AS6" s="123">
        <v>3180.89</v>
      </c>
      <c r="AT6" s="123">
        <v>279.11</v>
      </c>
      <c r="AU6" s="123">
        <v>3460</v>
      </c>
      <c r="AV6" s="122">
        <v>21</v>
      </c>
      <c r="AW6" s="122" t="s">
        <v>280</v>
      </c>
      <c r="AX6" s="122" t="s">
        <v>280</v>
      </c>
      <c r="AY6" s="122" t="s">
        <v>280</v>
      </c>
      <c r="AZ6" s="122" t="s">
        <v>280</v>
      </c>
      <c r="BA6" s="122" t="s">
        <v>280</v>
      </c>
      <c r="BB6" s="122" t="s">
        <v>281</v>
      </c>
      <c r="BC6" s="141" t="s">
        <v>280</v>
      </c>
      <c r="BD6" s="142" t="s">
        <v>280</v>
      </c>
      <c r="BE6" s="123">
        <v>0</v>
      </c>
      <c r="BF6" s="122" t="s">
        <v>291</v>
      </c>
      <c r="BG6" s="122" t="s">
        <v>300</v>
      </c>
      <c r="BH6" s="137" t="s">
        <v>283</v>
      </c>
      <c r="BI6" s="128" t="s">
        <v>100</v>
      </c>
      <c r="BJ6" s="129">
        <v>46207</v>
      </c>
      <c r="BK6" s="130" t="s">
        <v>103</v>
      </c>
      <c r="BL6" s="128" t="s">
        <v>108</v>
      </c>
      <c r="BM6" s="96" t="s">
        <v>181</v>
      </c>
      <c r="BN6" s="94" t="s">
        <v>221</v>
      </c>
      <c r="BO6" s="139">
        <v>29000</v>
      </c>
      <c r="BP6" s="42" t="s">
        <v>183</v>
      </c>
      <c r="BQ6" s="182" t="s">
        <v>301</v>
      </c>
    </row>
    <row r="7" spans="1:69" hidden="1" x14ac:dyDescent="0.35">
      <c r="A7" s="133">
        <v>3</v>
      </c>
      <c r="B7" s="122" t="s">
        <v>256</v>
      </c>
      <c r="C7" s="122" t="s">
        <v>257</v>
      </c>
      <c r="D7" s="122" t="s">
        <v>258</v>
      </c>
      <c r="E7" s="122" t="s">
        <v>259</v>
      </c>
      <c r="F7" s="122" t="s">
        <v>259</v>
      </c>
      <c r="G7" s="122" t="s">
        <v>260</v>
      </c>
      <c r="H7" s="122" t="s">
        <v>259</v>
      </c>
      <c r="I7" s="122">
        <v>17830</v>
      </c>
      <c r="J7" s="122" t="s">
        <v>302</v>
      </c>
      <c r="K7" s="122">
        <v>17830</v>
      </c>
      <c r="L7" s="122" t="s">
        <v>303</v>
      </c>
      <c r="M7" s="122" t="s">
        <v>304</v>
      </c>
      <c r="N7" s="122">
        <v>25364</v>
      </c>
      <c r="O7" s="122" t="s">
        <v>305</v>
      </c>
      <c r="P7" s="122">
        <v>40853</v>
      </c>
      <c r="Q7" s="122" t="s">
        <v>306</v>
      </c>
      <c r="R7" s="122" t="s">
        <v>266</v>
      </c>
      <c r="S7" s="122" t="s">
        <v>307</v>
      </c>
      <c r="T7" s="122" t="s">
        <v>307</v>
      </c>
      <c r="U7" s="122" t="s">
        <v>308</v>
      </c>
      <c r="V7" s="122" t="s">
        <v>269</v>
      </c>
      <c r="W7" s="122">
        <v>0</v>
      </c>
      <c r="X7" s="122" t="s">
        <v>270</v>
      </c>
      <c r="Y7" s="122">
        <v>359549361</v>
      </c>
      <c r="Z7" s="122" t="s">
        <v>309</v>
      </c>
      <c r="AA7" s="122" t="s">
        <v>310</v>
      </c>
      <c r="AB7" s="123">
        <v>42000</v>
      </c>
      <c r="AC7" s="122" t="s">
        <v>311</v>
      </c>
      <c r="AD7" s="122">
        <v>24</v>
      </c>
      <c r="AE7" s="122" t="s">
        <v>312</v>
      </c>
      <c r="AF7" s="122" t="s">
        <v>313</v>
      </c>
      <c r="AG7" s="122" t="s">
        <v>314</v>
      </c>
      <c r="AH7" s="122" t="s">
        <v>315</v>
      </c>
      <c r="AI7" s="122" t="s">
        <v>316</v>
      </c>
      <c r="AJ7" s="123">
        <v>2240</v>
      </c>
      <c r="AK7" s="123">
        <v>2240</v>
      </c>
      <c r="AL7" s="122" t="s">
        <v>317</v>
      </c>
      <c r="AM7" s="123">
        <v>13411.26</v>
      </c>
      <c r="AN7" s="123">
        <v>6748.74</v>
      </c>
      <c r="AO7" s="123">
        <v>20160</v>
      </c>
      <c r="AP7" s="123">
        <v>28588.74</v>
      </c>
      <c r="AQ7" s="123">
        <v>4952.26</v>
      </c>
      <c r="AR7" s="123">
        <v>33541</v>
      </c>
      <c r="AS7" s="123">
        <v>1639.05</v>
      </c>
      <c r="AT7" s="123">
        <v>600.95000000000005</v>
      </c>
      <c r="AU7" s="123">
        <v>2240</v>
      </c>
      <c r="AV7" s="122">
        <v>10</v>
      </c>
      <c r="AW7" s="122" t="s">
        <v>280</v>
      </c>
      <c r="AX7" s="122" t="s">
        <v>280</v>
      </c>
      <c r="AY7" s="122" t="s">
        <v>280</v>
      </c>
      <c r="AZ7" s="122" t="s">
        <v>280</v>
      </c>
      <c r="BA7" s="122" t="s">
        <v>280</v>
      </c>
      <c r="BB7" s="122" t="s">
        <v>281</v>
      </c>
      <c r="BC7" s="141" t="s">
        <v>280</v>
      </c>
      <c r="BD7" s="142" t="s">
        <v>280</v>
      </c>
      <c r="BE7" s="123">
        <v>0</v>
      </c>
      <c r="BF7" s="122" t="s">
        <v>307</v>
      </c>
      <c r="BG7" s="122" t="s">
        <v>318</v>
      </c>
      <c r="BH7" s="137" t="s">
        <v>283</v>
      </c>
      <c r="BI7" s="128" t="s">
        <v>100</v>
      </c>
      <c r="BJ7" s="129">
        <v>46207</v>
      </c>
      <c r="BK7" s="130" t="s">
        <v>104</v>
      </c>
      <c r="BL7" s="128" t="s">
        <v>109</v>
      </c>
      <c r="BM7" s="96" t="s">
        <v>180</v>
      </c>
      <c r="BN7" s="94" t="s">
        <v>223</v>
      </c>
      <c r="BO7" s="130"/>
      <c r="BP7" s="42"/>
      <c r="BQ7" s="131" t="s">
        <v>319</v>
      </c>
    </row>
    <row r="8" spans="1:69" x14ac:dyDescent="0.35">
      <c r="A8" s="133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259</v>
      </c>
      <c r="I8" s="122">
        <v>17825</v>
      </c>
      <c r="J8" s="122" t="s">
        <v>320</v>
      </c>
      <c r="K8" s="122">
        <v>17825</v>
      </c>
      <c r="L8" s="122" t="s">
        <v>262</v>
      </c>
      <c r="M8" s="122" t="s">
        <v>263</v>
      </c>
      <c r="N8" s="122">
        <v>25359</v>
      </c>
      <c r="O8" s="122" t="s">
        <v>320</v>
      </c>
      <c r="P8" s="122">
        <v>501237</v>
      </c>
      <c r="Q8" s="122" t="s">
        <v>321</v>
      </c>
      <c r="R8" s="122" t="s">
        <v>266</v>
      </c>
      <c r="S8" s="122" t="s">
        <v>322</v>
      </c>
      <c r="T8" s="122" t="s">
        <v>322</v>
      </c>
      <c r="U8" s="122" t="s">
        <v>268</v>
      </c>
      <c r="V8" s="122" t="s">
        <v>269</v>
      </c>
      <c r="W8" s="122">
        <v>0</v>
      </c>
      <c r="X8" s="122" t="s">
        <v>270</v>
      </c>
      <c r="Y8" s="122">
        <v>357167470</v>
      </c>
      <c r="Z8" s="122" t="s">
        <v>323</v>
      </c>
      <c r="AA8" s="122" t="s">
        <v>324</v>
      </c>
      <c r="AB8" s="123">
        <v>65000</v>
      </c>
      <c r="AC8" s="122" t="s">
        <v>273</v>
      </c>
      <c r="AD8" s="122">
        <v>24</v>
      </c>
      <c r="AE8" s="122" t="s">
        <v>274</v>
      </c>
      <c r="AF8" s="122" t="s">
        <v>325</v>
      </c>
      <c r="AG8" s="122" t="s">
        <v>326</v>
      </c>
      <c r="AH8" s="122" t="s">
        <v>277</v>
      </c>
      <c r="AI8" s="122" t="s">
        <v>327</v>
      </c>
      <c r="AJ8" s="123">
        <v>3470</v>
      </c>
      <c r="AK8" s="123">
        <v>3470</v>
      </c>
      <c r="AL8" s="122" t="s">
        <v>328</v>
      </c>
      <c r="AM8" s="123">
        <v>61530</v>
      </c>
      <c r="AN8" s="123">
        <v>18490</v>
      </c>
      <c r="AO8" s="123">
        <v>80020</v>
      </c>
      <c r="AP8" s="123">
        <v>3470</v>
      </c>
      <c r="AQ8" s="123">
        <v>0</v>
      </c>
      <c r="AR8" s="123">
        <v>3470</v>
      </c>
      <c r="AS8" s="123">
        <v>3470</v>
      </c>
      <c r="AT8" s="123">
        <v>0</v>
      </c>
      <c r="AU8" s="123">
        <v>3470</v>
      </c>
      <c r="AV8" s="122">
        <v>24</v>
      </c>
      <c r="AW8" s="122" t="s">
        <v>280</v>
      </c>
      <c r="AX8" s="122" t="s">
        <v>280</v>
      </c>
      <c r="AY8" s="122" t="s">
        <v>280</v>
      </c>
      <c r="AZ8" s="122" t="s">
        <v>280</v>
      </c>
      <c r="BA8" s="122" t="s">
        <v>280</v>
      </c>
      <c r="BB8" s="122" t="s">
        <v>281</v>
      </c>
      <c r="BC8" s="141" t="s">
        <v>280</v>
      </c>
      <c r="BD8" s="142" t="s">
        <v>280</v>
      </c>
      <c r="BE8" s="123">
        <v>0</v>
      </c>
      <c r="BF8" s="122" t="s">
        <v>322</v>
      </c>
      <c r="BG8" s="122" t="s">
        <v>329</v>
      </c>
      <c r="BH8" s="137" t="s">
        <v>283</v>
      </c>
      <c r="BI8" s="128" t="s">
        <v>100</v>
      </c>
      <c r="BJ8" s="129">
        <v>46208</v>
      </c>
      <c r="BK8" s="130" t="s">
        <v>103</v>
      </c>
      <c r="BL8" s="128" t="s">
        <v>108</v>
      </c>
      <c r="BM8" s="96" t="s">
        <v>180</v>
      </c>
      <c r="BN8" s="94" t="s">
        <v>221</v>
      </c>
      <c r="BO8" s="130">
        <v>3470</v>
      </c>
      <c r="BP8" s="42" t="s">
        <v>182</v>
      </c>
      <c r="BQ8" s="131" t="s">
        <v>330</v>
      </c>
    </row>
    <row r="9" spans="1:69" hidden="1" x14ac:dyDescent="0.35">
      <c r="A9" s="133">
        <v>5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259</v>
      </c>
      <c r="I9" s="122">
        <v>179072</v>
      </c>
      <c r="J9" s="122" t="s">
        <v>261</v>
      </c>
      <c r="K9" s="122">
        <v>179072</v>
      </c>
      <c r="L9" s="122" t="s">
        <v>262</v>
      </c>
      <c r="M9" s="122" t="s">
        <v>263</v>
      </c>
      <c r="N9" s="122">
        <v>301420</v>
      </c>
      <c r="O9" s="122" t="s">
        <v>264</v>
      </c>
      <c r="P9" s="122">
        <v>406758</v>
      </c>
      <c r="Q9" s="122" t="s">
        <v>265</v>
      </c>
      <c r="R9" s="122" t="s">
        <v>266</v>
      </c>
      <c r="S9" s="122" t="s">
        <v>331</v>
      </c>
      <c r="T9" s="122" t="s">
        <v>331</v>
      </c>
      <c r="U9" s="122" t="s">
        <v>268</v>
      </c>
      <c r="V9" s="122" t="s">
        <v>269</v>
      </c>
      <c r="W9" s="122">
        <v>541</v>
      </c>
      <c r="X9" s="122" t="s">
        <v>270</v>
      </c>
      <c r="Y9" s="122">
        <v>353118107</v>
      </c>
      <c r="Z9" s="122" t="s">
        <v>332</v>
      </c>
      <c r="AA9" s="122" t="s">
        <v>333</v>
      </c>
      <c r="AB9" s="123">
        <v>42000</v>
      </c>
      <c r="AC9" s="122" t="s">
        <v>273</v>
      </c>
      <c r="AD9" s="122">
        <v>24</v>
      </c>
      <c r="AE9" s="122" t="s">
        <v>334</v>
      </c>
      <c r="AF9" s="122" t="s">
        <v>335</v>
      </c>
      <c r="AG9" s="122" t="s">
        <v>336</v>
      </c>
      <c r="AH9" s="122" t="s">
        <v>277</v>
      </c>
      <c r="AI9" s="122" t="s">
        <v>337</v>
      </c>
      <c r="AJ9" s="123">
        <v>2240</v>
      </c>
      <c r="AK9" s="123">
        <v>2240</v>
      </c>
      <c r="AL9" s="122" t="s">
        <v>338</v>
      </c>
      <c r="AM9" s="123">
        <v>25087.3</v>
      </c>
      <c r="AN9" s="123">
        <v>10752.7</v>
      </c>
      <c r="AO9" s="123">
        <v>35840</v>
      </c>
      <c r="AP9" s="123">
        <v>16912.7</v>
      </c>
      <c r="AQ9" s="123">
        <v>1647.3</v>
      </c>
      <c r="AR9" s="123">
        <v>18560</v>
      </c>
      <c r="AS9" s="123">
        <v>16912.7</v>
      </c>
      <c r="AT9" s="123">
        <v>1647.3</v>
      </c>
      <c r="AU9" s="123">
        <v>18560</v>
      </c>
      <c r="AV9" s="122">
        <v>32</v>
      </c>
      <c r="AW9" s="122" t="s">
        <v>280</v>
      </c>
      <c r="AX9" s="122" t="s">
        <v>280</v>
      </c>
      <c r="AY9" s="122" t="s">
        <v>280</v>
      </c>
      <c r="AZ9" s="122" t="s">
        <v>280</v>
      </c>
      <c r="BA9" s="122" t="s">
        <v>280</v>
      </c>
      <c r="BB9" s="122" t="s">
        <v>281</v>
      </c>
      <c r="BC9" s="141" t="s">
        <v>280</v>
      </c>
      <c r="BD9" s="142" t="s">
        <v>339</v>
      </c>
      <c r="BE9" s="123">
        <v>42000</v>
      </c>
      <c r="BF9" s="122" t="s">
        <v>331</v>
      </c>
      <c r="BG9" s="122" t="s">
        <v>340</v>
      </c>
      <c r="BH9" s="137" t="s">
        <v>283</v>
      </c>
      <c r="BI9" s="128" t="s">
        <v>100</v>
      </c>
      <c r="BJ9" s="129">
        <v>46207</v>
      </c>
      <c r="BK9" s="130" t="s">
        <v>104</v>
      </c>
      <c r="BL9" s="128" t="s">
        <v>109</v>
      </c>
      <c r="BM9" s="96" t="s">
        <v>180</v>
      </c>
      <c r="BN9" s="94" t="s">
        <v>223</v>
      </c>
      <c r="BO9" s="130"/>
      <c r="BP9" s="42"/>
      <c r="BQ9" s="131" t="s">
        <v>341</v>
      </c>
    </row>
    <row r="10" spans="1:69" hidden="1" x14ac:dyDescent="0.35">
      <c r="A10" s="133">
        <v>6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259</v>
      </c>
      <c r="I10" s="122">
        <v>17830</v>
      </c>
      <c r="J10" s="122" t="s">
        <v>302</v>
      </c>
      <c r="K10" s="122">
        <v>17830</v>
      </c>
      <c r="L10" s="122" t="s">
        <v>303</v>
      </c>
      <c r="M10" s="122" t="s">
        <v>304</v>
      </c>
      <c r="N10" s="122">
        <v>25364</v>
      </c>
      <c r="O10" s="122" t="s">
        <v>305</v>
      </c>
      <c r="P10" s="122">
        <v>40853</v>
      </c>
      <c r="Q10" s="122" t="s">
        <v>306</v>
      </c>
      <c r="R10" s="122" t="s">
        <v>342</v>
      </c>
      <c r="S10" s="122" t="s">
        <v>343</v>
      </c>
      <c r="T10" s="122" t="s">
        <v>343</v>
      </c>
      <c r="U10" s="122" t="s">
        <v>344</v>
      </c>
      <c r="V10" s="122" t="s">
        <v>269</v>
      </c>
      <c r="W10" s="122">
        <v>0</v>
      </c>
      <c r="X10" s="122" t="s">
        <v>345</v>
      </c>
      <c r="Y10" s="122">
        <v>19771704</v>
      </c>
      <c r="Z10" s="122" t="s">
        <v>346</v>
      </c>
      <c r="AA10" s="122" t="s">
        <v>347</v>
      </c>
      <c r="AB10" s="123">
        <v>51860</v>
      </c>
      <c r="AC10" s="122" t="s">
        <v>311</v>
      </c>
      <c r="AD10" s="122">
        <v>24</v>
      </c>
      <c r="AE10" s="122" t="s">
        <v>348</v>
      </c>
      <c r="AF10" s="122" t="s">
        <v>349</v>
      </c>
      <c r="AG10" s="122" t="s">
        <v>350</v>
      </c>
      <c r="AH10" s="122" t="s">
        <v>351</v>
      </c>
      <c r="AI10" s="122" t="s">
        <v>347</v>
      </c>
      <c r="AJ10" s="123">
        <v>2750</v>
      </c>
      <c r="AK10" s="123">
        <v>2750</v>
      </c>
      <c r="AL10" s="122" t="s">
        <v>352</v>
      </c>
      <c r="AM10" s="123">
        <v>22495.5</v>
      </c>
      <c r="AN10" s="123">
        <v>678.72</v>
      </c>
      <c r="AO10" s="123">
        <v>23174.22</v>
      </c>
      <c r="AP10" s="123">
        <v>30510.69</v>
      </c>
      <c r="AQ10" s="123">
        <v>3662.02</v>
      </c>
      <c r="AR10" s="123">
        <v>34172.71</v>
      </c>
      <c r="AS10" s="123">
        <v>29730.5</v>
      </c>
      <c r="AT10" s="123">
        <v>3662.02</v>
      </c>
      <c r="AU10" s="123">
        <v>33392.519999999997</v>
      </c>
      <c r="AV10" s="122">
        <v>57</v>
      </c>
      <c r="AW10" s="122" t="s">
        <v>280</v>
      </c>
      <c r="AX10" s="122" t="s">
        <v>280</v>
      </c>
      <c r="AY10" s="122" t="s">
        <v>280</v>
      </c>
      <c r="AZ10" s="122" t="s">
        <v>280</v>
      </c>
      <c r="BA10" s="122" t="s">
        <v>280</v>
      </c>
      <c r="BB10" s="122" t="s">
        <v>281</v>
      </c>
      <c r="BC10" s="141" t="s">
        <v>280</v>
      </c>
      <c r="BD10" s="142" t="s">
        <v>280</v>
      </c>
      <c r="BE10" s="123">
        <v>0</v>
      </c>
      <c r="BF10" s="122" t="s">
        <v>343</v>
      </c>
      <c r="BG10" s="122" t="s">
        <v>353</v>
      </c>
      <c r="BH10" s="137" t="s">
        <v>283</v>
      </c>
      <c r="BI10" s="128" t="s">
        <v>100</v>
      </c>
      <c r="BJ10" s="129">
        <v>46207</v>
      </c>
      <c r="BK10" s="130" t="s">
        <v>104</v>
      </c>
      <c r="BL10" s="128" t="s">
        <v>109</v>
      </c>
      <c r="BM10" s="96" t="s">
        <v>180</v>
      </c>
      <c r="BN10" s="94" t="s">
        <v>223</v>
      </c>
      <c r="BO10" s="130"/>
      <c r="BP10" s="42"/>
      <c r="BQ10" s="131" t="s">
        <v>341</v>
      </c>
    </row>
    <row r="11" spans="1:69" hidden="1" x14ac:dyDescent="0.35">
      <c r="A11" s="133">
        <v>7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259</v>
      </c>
      <c r="I11" s="122">
        <v>17830</v>
      </c>
      <c r="J11" s="122" t="s">
        <v>302</v>
      </c>
      <c r="K11" s="122">
        <v>17830</v>
      </c>
      <c r="L11" s="122" t="s">
        <v>303</v>
      </c>
      <c r="M11" s="122" t="s">
        <v>304</v>
      </c>
      <c r="N11" s="122">
        <v>25364</v>
      </c>
      <c r="O11" s="122" t="s">
        <v>305</v>
      </c>
      <c r="P11" s="122">
        <v>40853</v>
      </c>
      <c r="Q11" s="122" t="s">
        <v>306</v>
      </c>
      <c r="R11" s="122" t="s">
        <v>354</v>
      </c>
      <c r="S11" s="122" t="s">
        <v>343</v>
      </c>
      <c r="T11" s="122" t="s">
        <v>343</v>
      </c>
      <c r="U11" s="122" t="s">
        <v>344</v>
      </c>
      <c r="V11" s="122" t="s">
        <v>269</v>
      </c>
      <c r="W11" s="122">
        <v>0</v>
      </c>
      <c r="X11" s="122" t="s">
        <v>270</v>
      </c>
      <c r="Y11" s="122">
        <v>31256594</v>
      </c>
      <c r="Z11" s="122" t="s">
        <v>346</v>
      </c>
      <c r="AA11" s="122" t="s">
        <v>355</v>
      </c>
      <c r="AB11" s="123">
        <v>8880</v>
      </c>
      <c r="AC11" s="122" t="s">
        <v>311</v>
      </c>
      <c r="AD11" s="122">
        <v>12</v>
      </c>
      <c r="AE11" s="122" t="s">
        <v>348</v>
      </c>
      <c r="AF11" s="122" t="s">
        <v>349</v>
      </c>
      <c r="AG11" s="122" t="s">
        <v>350</v>
      </c>
      <c r="AH11" s="122" t="s">
        <v>351</v>
      </c>
      <c r="AI11" s="122" t="s">
        <v>355</v>
      </c>
      <c r="AJ11" s="123">
        <v>850</v>
      </c>
      <c r="AK11" s="123">
        <v>850</v>
      </c>
      <c r="AL11" s="122" t="s">
        <v>356</v>
      </c>
      <c r="AM11" s="123">
        <v>2206.34</v>
      </c>
      <c r="AN11" s="123">
        <v>0</v>
      </c>
      <c r="AO11" s="123">
        <v>2206.34</v>
      </c>
      <c r="AP11" s="123">
        <v>6766.9</v>
      </c>
      <c r="AQ11" s="123">
        <v>347.34</v>
      </c>
      <c r="AR11" s="123">
        <v>7114.24</v>
      </c>
      <c r="AS11" s="123">
        <v>6767.66</v>
      </c>
      <c r="AT11" s="123">
        <v>347.34</v>
      </c>
      <c r="AU11" s="123">
        <v>7115</v>
      </c>
      <c r="AV11" s="122">
        <v>57</v>
      </c>
      <c r="AW11" s="122" t="s">
        <v>280</v>
      </c>
      <c r="AX11" s="122" t="s">
        <v>280</v>
      </c>
      <c r="AY11" s="122" t="s">
        <v>280</v>
      </c>
      <c r="AZ11" s="122" t="s">
        <v>280</v>
      </c>
      <c r="BA11" s="122" t="s">
        <v>280</v>
      </c>
      <c r="BB11" s="122" t="s">
        <v>281</v>
      </c>
      <c r="BC11" s="141" t="s">
        <v>280</v>
      </c>
      <c r="BD11" s="142" t="s">
        <v>357</v>
      </c>
      <c r="BE11" s="123">
        <v>8880</v>
      </c>
      <c r="BF11" s="122" t="s">
        <v>343</v>
      </c>
      <c r="BG11" s="122" t="s">
        <v>353</v>
      </c>
      <c r="BH11" s="137" t="s">
        <v>283</v>
      </c>
      <c r="BI11" s="128" t="s">
        <v>100</v>
      </c>
      <c r="BJ11" s="129">
        <v>46207</v>
      </c>
      <c r="BK11" s="130" t="s">
        <v>104</v>
      </c>
      <c r="BL11" s="128" t="s">
        <v>109</v>
      </c>
      <c r="BM11" s="96" t="s">
        <v>180</v>
      </c>
      <c r="BN11" s="94" t="s">
        <v>223</v>
      </c>
      <c r="BO11" s="130"/>
      <c r="BP11" s="42"/>
      <c r="BQ11" s="131" t="s">
        <v>341</v>
      </c>
    </row>
    <row r="12" spans="1:69" hidden="1" x14ac:dyDescent="0.35">
      <c r="A12" s="133">
        <v>8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259</v>
      </c>
      <c r="I12" s="122">
        <v>17830</v>
      </c>
      <c r="J12" s="122" t="s">
        <v>302</v>
      </c>
      <c r="K12" s="122">
        <v>17830</v>
      </c>
      <c r="L12" s="122" t="s">
        <v>303</v>
      </c>
      <c r="M12" s="122" t="s">
        <v>304</v>
      </c>
      <c r="N12" s="122">
        <v>25364</v>
      </c>
      <c r="O12" s="122" t="s">
        <v>305</v>
      </c>
      <c r="P12" s="122">
        <v>40853</v>
      </c>
      <c r="Q12" s="122" t="s">
        <v>306</v>
      </c>
      <c r="R12" s="122" t="s">
        <v>266</v>
      </c>
      <c r="S12" s="122" t="s">
        <v>358</v>
      </c>
      <c r="T12" s="122" t="s">
        <v>358</v>
      </c>
      <c r="U12" s="122" t="s">
        <v>268</v>
      </c>
      <c r="V12" s="122" t="s">
        <v>269</v>
      </c>
      <c r="W12" s="122">
        <v>541</v>
      </c>
      <c r="X12" s="122" t="s">
        <v>270</v>
      </c>
      <c r="Y12" s="122">
        <v>349629431</v>
      </c>
      <c r="Z12" s="122" t="s">
        <v>359</v>
      </c>
      <c r="AA12" s="122" t="s">
        <v>360</v>
      </c>
      <c r="AB12" s="123">
        <v>65959</v>
      </c>
      <c r="AC12" s="122" t="s">
        <v>311</v>
      </c>
      <c r="AD12" s="122">
        <v>24</v>
      </c>
      <c r="AE12" s="122" t="s">
        <v>361</v>
      </c>
      <c r="AF12" s="122" t="s">
        <v>362</v>
      </c>
      <c r="AG12" s="122" t="s">
        <v>363</v>
      </c>
      <c r="AH12" s="122" t="s">
        <v>351</v>
      </c>
      <c r="AI12" s="122" t="s">
        <v>364</v>
      </c>
      <c r="AJ12" s="123">
        <v>3576</v>
      </c>
      <c r="AK12" s="123">
        <v>3550</v>
      </c>
      <c r="AL12" s="122" t="s">
        <v>365</v>
      </c>
      <c r="AM12" s="123">
        <v>54066.66</v>
      </c>
      <c r="AN12" s="123">
        <v>18839.34</v>
      </c>
      <c r="AO12" s="123">
        <v>72906</v>
      </c>
      <c r="AP12" s="123">
        <v>11892.34</v>
      </c>
      <c r="AQ12" s="123">
        <v>427.66</v>
      </c>
      <c r="AR12" s="123">
        <v>12320</v>
      </c>
      <c r="AS12" s="123">
        <v>11892.34</v>
      </c>
      <c r="AT12" s="123">
        <v>427.66</v>
      </c>
      <c r="AU12" s="123">
        <v>12320</v>
      </c>
      <c r="AV12" s="122">
        <v>42</v>
      </c>
      <c r="AW12" s="122" t="s">
        <v>280</v>
      </c>
      <c r="AX12" s="122" t="s">
        <v>280</v>
      </c>
      <c r="AY12" s="122" t="s">
        <v>280</v>
      </c>
      <c r="AZ12" s="122" t="s">
        <v>280</v>
      </c>
      <c r="BA12" s="122" t="s">
        <v>280</v>
      </c>
      <c r="BB12" s="122" t="s">
        <v>281</v>
      </c>
      <c r="BC12" s="141" t="s">
        <v>280</v>
      </c>
      <c r="BD12" s="142" t="s">
        <v>366</v>
      </c>
      <c r="BE12" s="123">
        <v>65959</v>
      </c>
      <c r="BF12" s="122" t="s">
        <v>358</v>
      </c>
      <c r="BG12" s="122" t="s">
        <v>367</v>
      </c>
      <c r="BH12" s="137" t="s">
        <v>283</v>
      </c>
      <c r="BI12" s="128" t="s">
        <v>100</v>
      </c>
      <c r="BJ12" s="129">
        <v>46207</v>
      </c>
      <c r="BK12" s="130" t="s">
        <v>104</v>
      </c>
      <c r="BL12" s="128" t="s">
        <v>109</v>
      </c>
      <c r="BM12" s="96" t="s">
        <v>180</v>
      </c>
      <c r="BN12" s="94" t="s">
        <v>223</v>
      </c>
      <c r="BO12" s="130"/>
      <c r="BP12" s="42"/>
      <c r="BQ12" s="131" t="s">
        <v>341</v>
      </c>
    </row>
    <row r="13" spans="1:69" hidden="1" x14ac:dyDescent="0.35">
      <c r="A13" s="133">
        <v>9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259</v>
      </c>
      <c r="I13" s="122">
        <v>17830</v>
      </c>
      <c r="J13" s="122" t="s">
        <v>302</v>
      </c>
      <c r="K13" s="122">
        <v>17830</v>
      </c>
      <c r="L13" s="122" t="s">
        <v>303</v>
      </c>
      <c r="M13" s="122" t="s">
        <v>304</v>
      </c>
      <c r="N13" s="122">
        <v>25364</v>
      </c>
      <c r="O13" s="122" t="s">
        <v>305</v>
      </c>
      <c r="P13" s="122">
        <v>40853</v>
      </c>
      <c r="Q13" s="122" t="s">
        <v>306</v>
      </c>
      <c r="R13" s="122" t="s">
        <v>368</v>
      </c>
      <c r="S13" s="122" t="s">
        <v>358</v>
      </c>
      <c r="T13" s="122" t="s">
        <v>358</v>
      </c>
      <c r="U13" s="122" t="s">
        <v>344</v>
      </c>
      <c r="V13" s="122" t="s">
        <v>269</v>
      </c>
      <c r="W13" s="122">
        <v>541</v>
      </c>
      <c r="X13" s="122" t="s">
        <v>270</v>
      </c>
      <c r="Y13" s="122">
        <v>352623508</v>
      </c>
      <c r="Z13" s="122" t="s">
        <v>359</v>
      </c>
      <c r="AA13" s="122" t="s">
        <v>369</v>
      </c>
      <c r="AB13" s="123">
        <v>30000</v>
      </c>
      <c r="AC13" s="122" t="s">
        <v>311</v>
      </c>
      <c r="AD13" s="122">
        <v>18</v>
      </c>
      <c r="AE13" s="122" t="s">
        <v>370</v>
      </c>
      <c r="AF13" s="122" t="s">
        <v>362</v>
      </c>
      <c r="AG13" s="122" t="s">
        <v>363</v>
      </c>
      <c r="AH13" s="122" t="s">
        <v>351</v>
      </c>
      <c r="AI13" s="122" t="s">
        <v>371</v>
      </c>
      <c r="AJ13" s="123">
        <v>2020</v>
      </c>
      <c r="AK13" s="123">
        <v>2020</v>
      </c>
      <c r="AL13" s="122" t="s">
        <v>294</v>
      </c>
      <c r="AM13" s="123">
        <v>18375.37</v>
      </c>
      <c r="AN13" s="123">
        <v>5864.63</v>
      </c>
      <c r="AO13" s="123">
        <v>24240</v>
      </c>
      <c r="AP13" s="123">
        <v>11624.63</v>
      </c>
      <c r="AQ13" s="123">
        <v>881.37</v>
      </c>
      <c r="AR13" s="123">
        <v>12506</v>
      </c>
      <c r="AS13" s="123">
        <v>11624.63</v>
      </c>
      <c r="AT13" s="123">
        <v>881.37</v>
      </c>
      <c r="AU13" s="123">
        <v>12506</v>
      </c>
      <c r="AV13" s="122">
        <v>33</v>
      </c>
      <c r="AW13" s="122" t="s">
        <v>280</v>
      </c>
      <c r="AX13" s="122" t="s">
        <v>280</v>
      </c>
      <c r="AY13" s="122" t="s">
        <v>280</v>
      </c>
      <c r="AZ13" s="122" t="s">
        <v>280</v>
      </c>
      <c r="BA13" s="122" t="s">
        <v>280</v>
      </c>
      <c r="BB13" s="122" t="s">
        <v>281</v>
      </c>
      <c r="BC13" s="141" t="s">
        <v>280</v>
      </c>
      <c r="BD13" s="142" t="s">
        <v>366</v>
      </c>
      <c r="BE13" s="123">
        <v>30000</v>
      </c>
      <c r="BF13" s="122" t="s">
        <v>358</v>
      </c>
      <c r="BG13" s="122" t="s">
        <v>367</v>
      </c>
      <c r="BH13" s="137" t="s">
        <v>283</v>
      </c>
      <c r="BI13" s="128" t="s">
        <v>100</v>
      </c>
      <c r="BJ13" s="129">
        <v>46207</v>
      </c>
      <c r="BK13" s="130" t="s">
        <v>104</v>
      </c>
      <c r="BL13" s="128" t="s">
        <v>109</v>
      </c>
      <c r="BM13" s="96" t="s">
        <v>180</v>
      </c>
      <c r="BN13" s="94" t="s">
        <v>223</v>
      </c>
      <c r="BO13" s="130"/>
      <c r="BP13" s="42"/>
      <c r="BQ13" s="131" t="s">
        <v>341</v>
      </c>
    </row>
    <row r="14" spans="1:69" hidden="1" x14ac:dyDescent="0.35">
      <c r="A14" s="133">
        <v>10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259</v>
      </c>
      <c r="I14" s="122">
        <v>17830</v>
      </c>
      <c r="J14" s="122" t="s">
        <v>302</v>
      </c>
      <c r="K14" s="122">
        <v>17830</v>
      </c>
      <c r="L14" s="122" t="s">
        <v>303</v>
      </c>
      <c r="M14" s="122" t="s">
        <v>304</v>
      </c>
      <c r="N14" s="122">
        <v>25364</v>
      </c>
      <c r="O14" s="122" t="s">
        <v>305</v>
      </c>
      <c r="P14" s="122">
        <v>40853</v>
      </c>
      <c r="Q14" s="122" t="s">
        <v>306</v>
      </c>
      <c r="R14" s="122" t="s">
        <v>266</v>
      </c>
      <c r="S14" s="122" t="s">
        <v>372</v>
      </c>
      <c r="T14" s="122" t="s">
        <v>372</v>
      </c>
      <c r="U14" s="122" t="s">
        <v>292</v>
      </c>
      <c r="V14" s="122" t="s">
        <v>269</v>
      </c>
      <c r="W14" s="122">
        <v>541</v>
      </c>
      <c r="X14" s="122" t="s">
        <v>270</v>
      </c>
      <c r="Y14" s="122">
        <v>353031615</v>
      </c>
      <c r="Z14" s="122" t="s">
        <v>323</v>
      </c>
      <c r="AA14" s="122" t="s">
        <v>373</v>
      </c>
      <c r="AB14" s="123">
        <v>42000</v>
      </c>
      <c r="AC14" s="122" t="s">
        <v>311</v>
      </c>
      <c r="AD14" s="122">
        <v>24</v>
      </c>
      <c r="AE14" s="122" t="s">
        <v>334</v>
      </c>
      <c r="AF14" s="122" t="s">
        <v>374</v>
      </c>
      <c r="AG14" s="122" t="s">
        <v>375</v>
      </c>
      <c r="AH14" s="122" t="s">
        <v>277</v>
      </c>
      <c r="AI14" s="122" t="s">
        <v>376</v>
      </c>
      <c r="AJ14" s="123">
        <v>2240</v>
      </c>
      <c r="AK14" s="123">
        <v>2240</v>
      </c>
      <c r="AL14" s="122" t="s">
        <v>377</v>
      </c>
      <c r="AM14" s="123">
        <v>18362.95</v>
      </c>
      <c r="AN14" s="123">
        <v>9717.0499999999993</v>
      </c>
      <c r="AO14" s="123">
        <v>28080</v>
      </c>
      <c r="AP14" s="123">
        <v>23637.05</v>
      </c>
      <c r="AQ14" s="123">
        <v>1597.95</v>
      </c>
      <c r="AR14" s="123">
        <v>25235</v>
      </c>
      <c r="AS14" s="123">
        <v>23637.05</v>
      </c>
      <c r="AT14" s="123">
        <v>1597.95</v>
      </c>
      <c r="AU14" s="123">
        <v>25235</v>
      </c>
      <c r="AV14" s="122">
        <v>32</v>
      </c>
      <c r="AW14" s="122" t="s">
        <v>280</v>
      </c>
      <c r="AX14" s="122" t="s">
        <v>280</v>
      </c>
      <c r="AY14" s="122" t="s">
        <v>280</v>
      </c>
      <c r="AZ14" s="122" t="s">
        <v>280</v>
      </c>
      <c r="BA14" s="122" t="s">
        <v>280</v>
      </c>
      <c r="BB14" s="122" t="s">
        <v>281</v>
      </c>
      <c r="BC14" s="141" t="s">
        <v>280</v>
      </c>
      <c r="BD14" s="142" t="s">
        <v>378</v>
      </c>
      <c r="BE14" s="123">
        <v>42000</v>
      </c>
      <c r="BF14" s="122" t="s">
        <v>372</v>
      </c>
      <c r="BG14" s="122" t="s">
        <v>379</v>
      </c>
      <c r="BH14" s="137" t="s">
        <v>283</v>
      </c>
      <c r="BI14" s="128" t="s">
        <v>100</v>
      </c>
      <c r="BJ14" s="129">
        <v>46207</v>
      </c>
      <c r="BK14" s="130" t="s">
        <v>104</v>
      </c>
      <c r="BL14" s="128" t="s">
        <v>109</v>
      </c>
      <c r="BM14" s="96" t="s">
        <v>180</v>
      </c>
      <c r="BN14" s="94" t="s">
        <v>223</v>
      </c>
      <c r="BO14" s="130"/>
      <c r="BP14" s="42"/>
      <c r="BQ14" s="131" t="s">
        <v>341</v>
      </c>
    </row>
    <row r="15" spans="1:69" hidden="1" x14ac:dyDescent="0.35">
      <c r="A15" s="133">
        <v>11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259</v>
      </c>
      <c r="I15" s="122">
        <v>17830</v>
      </c>
      <c r="J15" s="122" t="s">
        <v>302</v>
      </c>
      <c r="K15" s="122">
        <v>17830</v>
      </c>
      <c r="L15" s="122" t="s">
        <v>303</v>
      </c>
      <c r="M15" s="122" t="s">
        <v>304</v>
      </c>
      <c r="N15" s="122">
        <v>25364</v>
      </c>
      <c r="O15" s="122" t="s">
        <v>305</v>
      </c>
      <c r="P15" s="122">
        <v>40853</v>
      </c>
      <c r="Q15" s="122" t="s">
        <v>306</v>
      </c>
      <c r="R15" s="122" t="s">
        <v>266</v>
      </c>
      <c r="S15" s="122" t="s">
        <v>380</v>
      </c>
      <c r="T15" s="122" t="s">
        <v>380</v>
      </c>
      <c r="U15" s="122" t="s">
        <v>268</v>
      </c>
      <c r="V15" s="122" t="s">
        <v>269</v>
      </c>
      <c r="W15" s="122">
        <v>541</v>
      </c>
      <c r="X15" s="122" t="s">
        <v>270</v>
      </c>
      <c r="Y15" s="122">
        <v>354098432</v>
      </c>
      <c r="Z15" s="122" t="s">
        <v>381</v>
      </c>
      <c r="AA15" s="122" t="s">
        <v>382</v>
      </c>
      <c r="AB15" s="123">
        <v>73000</v>
      </c>
      <c r="AC15" s="122" t="s">
        <v>311</v>
      </c>
      <c r="AD15" s="122">
        <v>24</v>
      </c>
      <c r="AE15" s="122" t="s">
        <v>383</v>
      </c>
      <c r="AF15" s="122" t="s">
        <v>384</v>
      </c>
      <c r="AG15" s="122" t="s">
        <v>363</v>
      </c>
      <c r="AH15" s="122" t="s">
        <v>351</v>
      </c>
      <c r="AI15" s="122" t="s">
        <v>385</v>
      </c>
      <c r="AJ15" s="123">
        <v>3900</v>
      </c>
      <c r="AK15" s="123">
        <v>3900</v>
      </c>
      <c r="AL15" s="122" t="s">
        <v>386</v>
      </c>
      <c r="AM15" s="123">
        <v>20795.169999999998</v>
      </c>
      <c r="AN15" s="123">
        <v>10404.83</v>
      </c>
      <c r="AO15" s="123">
        <v>31200</v>
      </c>
      <c r="AP15" s="123">
        <v>52204.83</v>
      </c>
      <c r="AQ15" s="123">
        <v>9649.17</v>
      </c>
      <c r="AR15" s="123">
        <v>61854</v>
      </c>
      <c r="AS15" s="123">
        <v>52204.83</v>
      </c>
      <c r="AT15" s="123">
        <v>9649.17</v>
      </c>
      <c r="AU15" s="123">
        <v>61854</v>
      </c>
      <c r="AV15" s="122">
        <v>30</v>
      </c>
      <c r="AW15" s="122" t="s">
        <v>280</v>
      </c>
      <c r="AX15" s="122" t="s">
        <v>280</v>
      </c>
      <c r="AY15" s="122" t="s">
        <v>280</v>
      </c>
      <c r="AZ15" s="122" t="s">
        <v>280</v>
      </c>
      <c r="BA15" s="122" t="s">
        <v>280</v>
      </c>
      <c r="BB15" s="122" t="s">
        <v>281</v>
      </c>
      <c r="BC15" s="141" t="s">
        <v>280</v>
      </c>
      <c r="BD15" s="142" t="s">
        <v>387</v>
      </c>
      <c r="BE15" s="123">
        <v>73000</v>
      </c>
      <c r="BF15" s="122" t="s">
        <v>380</v>
      </c>
      <c r="BG15" s="122" t="s">
        <v>388</v>
      </c>
      <c r="BH15" s="137" t="s">
        <v>283</v>
      </c>
      <c r="BI15" s="128" t="s">
        <v>100</v>
      </c>
      <c r="BJ15" s="129">
        <v>46207</v>
      </c>
      <c r="BK15" s="130" t="s">
        <v>104</v>
      </c>
      <c r="BL15" s="128" t="s">
        <v>109</v>
      </c>
      <c r="BM15" s="96" t="s">
        <v>180</v>
      </c>
      <c r="BN15" s="94" t="s">
        <v>223</v>
      </c>
      <c r="BO15" s="130"/>
      <c r="BP15" s="42"/>
      <c r="BQ15" s="131" t="s">
        <v>341</v>
      </c>
    </row>
    <row r="16" spans="1:69" hidden="1" x14ac:dyDescent="0.35">
      <c r="A16" s="133">
        <v>12</v>
      </c>
      <c r="B16" s="122" t="s">
        <v>256</v>
      </c>
      <c r="C16" s="122" t="s">
        <v>257</v>
      </c>
      <c r="D16" s="122" t="s">
        <v>258</v>
      </c>
      <c r="E16" s="122" t="s">
        <v>259</v>
      </c>
      <c r="F16" s="122" t="s">
        <v>259</v>
      </c>
      <c r="G16" s="122" t="s">
        <v>260</v>
      </c>
      <c r="H16" s="122" t="s">
        <v>259</v>
      </c>
      <c r="I16" s="122">
        <v>17830</v>
      </c>
      <c r="J16" s="122" t="s">
        <v>302</v>
      </c>
      <c r="K16" s="122">
        <v>17830</v>
      </c>
      <c r="L16" s="122" t="s">
        <v>303</v>
      </c>
      <c r="M16" s="122" t="s">
        <v>304</v>
      </c>
      <c r="N16" s="122">
        <v>25364</v>
      </c>
      <c r="O16" s="122" t="s">
        <v>305</v>
      </c>
      <c r="P16" s="122">
        <v>40853</v>
      </c>
      <c r="Q16" s="122" t="s">
        <v>306</v>
      </c>
      <c r="R16" s="122" t="s">
        <v>266</v>
      </c>
      <c r="S16" s="122" t="s">
        <v>389</v>
      </c>
      <c r="T16" s="122" t="s">
        <v>389</v>
      </c>
      <c r="U16" s="122" t="s">
        <v>268</v>
      </c>
      <c r="V16" s="122" t="s">
        <v>269</v>
      </c>
      <c r="W16" s="122">
        <v>0</v>
      </c>
      <c r="X16" s="122" t="s">
        <v>270</v>
      </c>
      <c r="Y16" s="122">
        <v>356548038</v>
      </c>
      <c r="Z16" s="122" t="s">
        <v>390</v>
      </c>
      <c r="AA16" s="122" t="s">
        <v>391</v>
      </c>
      <c r="AB16" s="123">
        <v>53000</v>
      </c>
      <c r="AC16" s="122" t="s">
        <v>311</v>
      </c>
      <c r="AD16" s="122">
        <v>24</v>
      </c>
      <c r="AE16" s="122" t="s">
        <v>392</v>
      </c>
      <c r="AF16" s="122" t="s">
        <v>393</v>
      </c>
      <c r="AG16" s="122" t="s">
        <v>363</v>
      </c>
      <c r="AH16" s="122" t="s">
        <v>351</v>
      </c>
      <c r="AI16" s="122" t="s">
        <v>394</v>
      </c>
      <c r="AJ16" s="123">
        <v>2830</v>
      </c>
      <c r="AK16" s="123">
        <v>2830</v>
      </c>
      <c r="AL16" s="122" t="s">
        <v>395</v>
      </c>
      <c r="AM16" s="123">
        <v>10373.61</v>
      </c>
      <c r="AN16" s="123">
        <v>6776.39</v>
      </c>
      <c r="AO16" s="123">
        <v>17150</v>
      </c>
      <c r="AP16" s="123">
        <v>42626.39</v>
      </c>
      <c r="AQ16" s="123">
        <v>8854.61</v>
      </c>
      <c r="AR16" s="123">
        <v>51481</v>
      </c>
      <c r="AS16" s="123">
        <v>42626.39</v>
      </c>
      <c r="AT16" s="123">
        <v>8854.61</v>
      </c>
      <c r="AU16" s="123">
        <v>51481</v>
      </c>
      <c r="AV16" s="122">
        <v>25</v>
      </c>
      <c r="AW16" s="122" t="s">
        <v>280</v>
      </c>
      <c r="AX16" s="122" t="s">
        <v>280</v>
      </c>
      <c r="AY16" s="122" t="s">
        <v>280</v>
      </c>
      <c r="AZ16" s="122" t="s">
        <v>280</v>
      </c>
      <c r="BA16" s="122" t="s">
        <v>280</v>
      </c>
      <c r="BB16" s="122" t="s">
        <v>281</v>
      </c>
      <c r="BC16" s="141" t="s">
        <v>280</v>
      </c>
      <c r="BD16" s="142" t="s">
        <v>378</v>
      </c>
      <c r="BE16" s="123">
        <v>53000</v>
      </c>
      <c r="BF16" s="122" t="s">
        <v>389</v>
      </c>
      <c r="BG16" s="122" t="s">
        <v>396</v>
      </c>
      <c r="BH16" s="137" t="s">
        <v>283</v>
      </c>
      <c r="BI16" s="128" t="s">
        <v>100</v>
      </c>
      <c r="BJ16" s="129">
        <v>46207</v>
      </c>
      <c r="BK16" s="130" t="s">
        <v>104</v>
      </c>
      <c r="BL16" s="128" t="s">
        <v>109</v>
      </c>
      <c r="BM16" s="96" t="s">
        <v>180</v>
      </c>
      <c r="BN16" s="94" t="s">
        <v>223</v>
      </c>
      <c r="BO16" s="130"/>
      <c r="BP16" s="42"/>
      <c r="BQ16" s="131" t="s">
        <v>341</v>
      </c>
    </row>
    <row r="17" spans="1:69" hidden="1" x14ac:dyDescent="0.35">
      <c r="A17" s="133">
        <v>13</v>
      </c>
      <c r="B17" s="122" t="s">
        <v>256</v>
      </c>
      <c r="C17" s="122" t="s">
        <v>257</v>
      </c>
      <c r="D17" s="122" t="s">
        <v>258</v>
      </c>
      <c r="E17" s="122" t="s">
        <v>259</v>
      </c>
      <c r="F17" s="122" t="s">
        <v>259</v>
      </c>
      <c r="G17" s="122" t="s">
        <v>260</v>
      </c>
      <c r="H17" s="122" t="s">
        <v>259</v>
      </c>
      <c r="I17" s="122">
        <v>17825</v>
      </c>
      <c r="J17" s="122" t="s">
        <v>320</v>
      </c>
      <c r="K17" s="122">
        <v>17825</v>
      </c>
      <c r="L17" s="122" t="s">
        <v>262</v>
      </c>
      <c r="M17" s="122" t="s">
        <v>263</v>
      </c>
      <c r="N17" s="122">
        <v>25359</v>
      </c>
      <c r="O17" s="122" t="s">
        <v>320</v>
      </c>
      <c r="P17" s="122">
        <v>501237</v>
      </c>
      <c r="Q17" s="122" t="s">
        <v>321</v>
      </c>
      <c r="R17" s="122" t="s">
        <v>266</v>
      </c>
      <c r="S17" s="122" t="s">
        <v>397</v>
      </c>
      <c r="T17" s="122" t="s">
        <v>397</v>
      </c>
      <c r="U17" s="122" t="s">
        <v>268</v>
      </c>
      <c r="V17" s="122" t="s">
        <v>269</v>
      </c>
      <c r="W17" s="122">
        <v>0</v>
      </c>
      <c r="X17" s="122" t="s">
        <v>270</v>
      </c>
      <c r="Y17" s="122">
        <v>356597734</v>
      </c>
      <c r="Z17" s="122" t="s">
        <v>359</v>
      </c>
      <c r="AA17" s="122" t="s">
        <v>398</v>
      </c>
      <c r="AB17" s="123">
        <v>62000</v>
      </c>
      <c r="AC17" s="122" t="s">
        <v>273</v>
      </c>
      <c r="AD17" s="122">
        <v>24</v>
      </c>
      <c r="AE17" s="122" t="s">
        <v>348</v>
      </c>
      <c r="AF17" s="122" t="s">
        <v>325</v>
      </c>
      <c r="AG17" s="122" t="s">
        <v>326</v>
      </c>
      <c r="AH17" s="122" t="s">
        <v>277</v>
      </c>
      <c r="AI17" s="122" t="s">
        <v>399</v>
      </c>
      <c r="AJ17" s="123">
        <v>3310</v>
      </c>
      <c r="AK17" s="123">
        <v>3310</v>
      </c>
      <c r="AL17" s="122" t="s">
        <v>279</v>
      </c>
      <c r="AM17" s="123">
        <v>53775.09</v>
      </c>
      <c r="AN17" s="123">
        <v>17265.91</v>
      </c>
      <c r="AO17" s="123">
        <v>71041</v>
      </c>
      <c r="AP17" s="123">
        <v>8224.91</v>
      </c>
      <c r="AQ17" s="123">
        <v>205.09</v>
      </c>
      <c r="AR17" s="123">
        <v>8430</v>
      </c>
      <c r="AS17" s="123">
        <v>8224.91</v>
      </c>
      <c r="AT17" s="123">
        <v>205.09</v>
      </c>
      <c r="AU17" s="123">
        <v>8430</v>
      </c>
      <c r="AV17" s="122">
        <v>25</v>
      </c>
      <c r="AW17" s="122" t="s">
        <v>280</v>
      </c>
      <c r="AX17" s="122" t="s">
        <v>280</v>
      </c>
      <c r="AY17" s="122" t="s">
        <v>280</v>
      </c>
      <c r="AZ17" s="122" t="s">
        <v>280</v>
      </c>
      <c r="BA17" s="122" t="s">
        <v>280</v>
      </c>
      <c r="BB17" s="122" t="s">
        <v>281</v>
      </c>
      <c r="BC17" s="141" t="s">
        <v>280</v>
      </c>
      <c r="BD17" s="142" t="s">
        <v>280</v>
      </c>
      <c r="BE17" s="123">
        <v>0</v>
      </c>
      <c r="BF17" s="122" t="s">
        <v>397</v>
      </c>
      <c r="BG17" s="122" t="s">
        <v>400</v>
      </c>
      <c r="BH17" s="137" t="s">
        <v>283</v>
      </c>
      <c r="BI17" s="128" t="s">
        <v>100</v>
      </c>
      <c r="BJ17" s="129">
        <v>46207</v>
      </c>
      <c r="BK17" s="130" t="s">
        <v>104</v>
      </c>
      <c r="BL17" s="128" t="s">
        <v>109</v>
      </c>
      <c r="BM17" s="96" t="s">
        <v>180</v>
      </c>
      <c r="BN17" s="94" t="s">
        <v>223</v>
      </c>
      <c r="BO17" s="130"/>
      <c r="BP17" s="42"/>
      <c r="BQ17" s="131" t="s">
        <v>341</v>
      </c>
    </row>
    <row r="18" spans="1:69" hidden="1" x14ac:dyDescent="0.35">
      <c r="A18" s="133">
        <v>14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259</v>
      </c>
      <c r="I18" s="143">
        <v>17825</v>
      </c>
      <c r="J18" s="143" t="s">
        <v>320</v>
      </c>
      <c r="K18" s="143">
        <v>17825</v>
      </c>
      <c r="L18" s="143" t="s">
        <v>262</v>
      </c>
      <c r="M18" s="143" t="s">
        <v>263</v>
      </c>
      <c r="N18" s="143">
        <v>25359</v>
      </c>
      <c r="O18" s="143" t="s">
        <v>320</v>
      </c>
      <c r="P18" s="143">
        <v>501237</v>
      </c>
      <c r="Q18" s="143" t="s">
        <v>321</v>
      </c>
      <c r="R18" s="143" t="s">
        <v>266</v>
      </c>
      <c r="S18" s="143" t="s">
        <v>397</v>
      </c>
      <c r="T18" s="143" t="s">
        <v>397</v>
      </c>
      <c r="U18" s="143" t="s">
        <v>268</v>
      </c>
      <c r="V18" s="143" t="s">
        <v>269</v>
      </c>
      <c r="W18" s="143">
        <v>0</v>
      </c>
      <c r="X18" s="143" t="s">
        <v>270</v>
      </c>
      <c r="Y18" s="143">
        <v>356597734</v>
      </c>
      <c r="Z18" s="143" t="s">
        <v>359</v>
      </c>
      <c r="AA18" s="143" t="s">
        <v>398</v>
      </c>
      <c r="AB18" s="144">
        <v>62000</v>
      </c>
      <c r="AC18" s="143" t="s">
        <v>273</v>
      </c>
      <c r="AD18" s="143">
        <v>24</v>
      </c>
      <c r="AE18" s="143" t="s">
        <v>348</v>
      </c>
      <c r="AF18" s="143" t="s">
        <v>325</v>
      </c>
      <c r="AG18" s="143" t="s">
        <v>326</v>
      </c>
      <c r="AH18" s="143" t="s">
        <v>277</v>
      </c>
      <c r="AI18" s="143" t="s">
        <v>399</v>
      </c>
      <c r="AJ18" s="144">
        <v>3310</v>
      </c>
      <c r="AK18" s="144">
        <v>3310</v>
      </c>
      <c r="AL18" s="143" t="s">
        <v>279</v>
      </c>
      <c r="AM18" s="144">
        <v>53775.09</v>
      </c>
      <c r="AN18" s="144">
        <v>17265.91</v>
      </c>
      <c r="AO18" s="144">
        <v>71041</v>
      </c>
      <c r="AP18" s="144">
        <v>8224.91</v>
      </c>
      <c r="AQ18" s="144">
        <v>205.09</v>
      </c>
      <c r="AR18" s="144">
        <v>8430</v>
      </c>
      <c r="AS18" s="144">
        <v>8224.91</v>
      </c>
      <c r="AT18" s="144">
        <v>205.09</v>
      </c>
      <c r="AU18" s="144">
        <v>8430</v>
      </c>
      <c r="AV18" s="143">
        <v>25</v>
      </c>
      <c r="AW18" s="143" t="s">
        <v>280</v>
      </c>
      <c r="AX18" s="143" t="s">
        <v>280</v>
      </c>
      <c r="AY18" s="143" t="s">
        <v>280</v>
      </c>
      <c r="AZ18" s="143" t="s">
        <v>280</v>
      </c>
      <c r="BA18" s="143" t="s">
        <v>280</v>
      </c>
      <c r="BB18" s="143" t="s">
        <v>281</v>
      </c>
      <c r="BC18" s="145" t="s">
        <v>280</v>
      </c>
      <c r="BD18" s="146" t="s">
        <v>280</v>
      </c>
      <c r="BE18" s="144">
        <v>0</v>
      </c>
      <c r="BF18" s="143" t="s">
        <v>397</v>
      </c>
      <c r="BG18" s="143" t="s">
        <v>400</v>
      </c>
      <c r="BH18" s="137" t="s">
        <v>283</v>
      </c>
      <c r="BI18" s="128" t="s">
        <v>100</v>
      </c>
      <c r="BJ18" s="129">
        <v>46207</v>
      </c>
      <c r="BK18" s="130" t="s">
        <v>104</v>
      </c>
      <c r="BL18" s="128" t="s">
        <v>109</v>
      </c>
      <c r="BM18" s="96" t="s">
        <v>180</v>
      </c>
      <c r="BN18" s="94" t="s">
        <v>223</v>
      </c>
      <c r="BO18" s="130"/>
      <c r="BP18" s="42"/>
      <c r="BQ18" s="131" t="s">
        <v>341</v>
      </c>
    </row>
    <row r="19" spans="1:69" hidden="1" x14ac:dyDescent="0.35">
      <c r="A19" s="133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5"/>
      <c r="BI19" s="128"/>
      <c r="BJ19" s="129"/>
      <c r="BK19" s="130"/>
      <c r="BL19" s="128"/>
      <c r="BM19" s="96"/>
      <c r="BN19" s="94"/>
      <c r="BO19" s="130"/>
      <c r="BP19" s="42"/>
      <c r="BQ19" s="132"/>
    </row>
    <row r="20" spans="1:69" hidden="1" x14ac:dyDescent="0.35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7" priority="8"/>
  </conditionalFormatting>
  <conditionalFormatting sqref="Y6">
    <cfRule type="duplicateValues" dxfId="6" priority="7"/>
  </conditionalFormatting>
  <conditionalFormatting sqref="Y7">
    <cfRule type="duplicateValues" dxfId="5" priority="6"/>
  </conditionalFormatting>
  <conditionalFormatting sqref="Y8">
    <cfRule type="duplicateValues" dxfId="4" priority="5"/>
  </conditionalFormatting>
  <conditionalFormatting sqref="Y9">
    <cfRule type="duplicateValues" dxfId="3" priority="3"/>
  </conditionalFormatting>
  <conditionalFormatting sqref="Y9:Y17">
    <cfRule type="duplicateValues" dxfId="2" priority="4"/>
  </conditionalFormatting>
  <conditionalFormatting sqref="Y10:Y16">
    <cfRule type="duplicateValues" dxfId="1" priority="2"/>
  </conditionalFormatting>
  <conditionalFormatting sqref="Y17">
    <cfRule type="duplicateValues" dxfId="0" priority="1"/>
  </conditionalFormatting>
  <dataValidations count="9">
    <dataValidation type="custom" allowBlank="1" showInputMessage="1" showErrorMessage="1" error="Enter Valid Date" sqref="BJ19:BJ6004" xr:uid="{35B2AABC-2FCB-4E70-A444-93C43474D1A7}">
      <formula1>ISNUMBER(BJ19) * (BJ19&gt;=DATE(2023,10,1)) * (BJ19&lt;=DATE(2031,12,31)) * (INT(BJ19)=BJ19)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19:BN6004" xr:uid="{8EF08D65-DE5B-49F2-8024-0FC8ED9A029B}">
      <formula1>IF(OR($BI19=vv, $BI19=tcs), YNN, NA)</formula1>
    </dataValidation>
    <dataValidation type="list" allowBlank="1" showInputMessage="1" showErrorMessage="1" sqref="BL19:BL6004" xr:uid="{4EE32B7A-3DBF-4648-9169-196FBAA43B82}">
      <formula1>IF(AND($BI19=vv,$BK19=A),JJ,      IF(AND($BI19=vv,$BK19=B),ab,      IF(AND($BI19=vv,$BK19=EE),OB,      IF(AND($BI19=vv,$BK19=DD),OB,      IF(AND($BI19=vv,$BK19=FF),BOB,      IF($BI19=tcs,SSS,zz))))))</formula1>
    </dataValidation>
    <dataValidation type="custom" allowBlank="1" showInputMessage="1" showErrorMessage="1" error="Enter Valid Mobile Number_x000a_" sqref="BG5:BG6" xr:uid="{A1AB54A3-A953-4544-A81B-B1FF7A7851F9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N5:BN18" xr:uid="{FDE61453-1325-45B5-88A2-F7588F94D881}">
      <formula1>IF(OR($BI5=vv,$BI5=tcs),YNN,NA)</formula1>
    </dataValidation>
    <dataValidation type="list" allowBlank="1" showInputMessage="1" showErrorMessage="1" sqref="BL5:BL18" xr:uid="{5F57378D-08F0-4DE8-B533-18E4A3986F24}">
      <formula1>IF(AND($BI5=vv,$BK5=A),JJ,IF(AND($BI5=vv,$BK5=B),ab,IF(AND($BI5=vv,$BK5=EE),OB,IF(AND($BI5=vv,$BK5=DD),OB,IF(AND($BI5=vv,$BK5=FF),BOB,IF($BI5=tcs,SSS,zz))))))</formula1>
    </dataValidation>
    <dataValidation type="custom" allowBlank="1" showInputMessage="1" showErrorMessage="1" error="Enter Valid Date" sqref="BJ5:BJ18" xr:uid="{3AAE48EA-86E6-4B0A-B1D7-044B51C3A4B0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BI19:BI6004</xm:sqref>
        </x14:dataValidation>
        <x14:dataValidation type="list" allowBlank="1" showInputMessage="1" showErrorMessage="1" xr:uid="{8C4989A0-12F0-42B8-9C9A-F4C03FD59526}">
          <x14:formula1>
            <xm:f>IF($BI19="Visited",'Backup sheet'!$D$2:$D$6,'Backup sheet'!$D$7)</xm:f>
          </x14:formula1>
          <xm:sqref>BK19:BK6004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2026-07-14T06:34:34Z</dcterms:modified>
</cp:coreProperties>
</file>