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8_{3CF245FB-58C7-4215-A04F-59ADB89F7F0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<sst xmlns="http://schemas.openxmlformats.org/spreadsheetml/2006/main" count="489" uniqueCount="351">
  <si>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</si>
  <si>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</si>
  <si>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</si>
  <si>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</si>
  <si>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</si>
  <si>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</si>
  <si>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</si>
  <si>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</si>
  <si>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</si>
  <si>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</si>
  <si>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</si>
  <si>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</si>
  <si>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</si>
  <si>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</si>
  <si>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</si>
  <si>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</si>
  <si>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</si>
  <si>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</si>
  <si>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</si>
  <si>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</si>
  <si>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</si>
  <si>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</si>
  <si>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</si>
  <si>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</si>
  <si>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</si>
  <si>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</si>
  <si>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</si>
  <si>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</si>
  <si>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</si>
  <si>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</si>
  <si>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</si>
  <si>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</si>
  <si>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</si>
  <si>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</si>
  <si>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</si>
  <si>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</si>
  <si>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</si>
  <si>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</si>
  <si>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</si>
  <si>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</si>
  <si>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</si>
  <si>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</si>
  <si>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</si>
  <si>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</si>
  <si>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</si>
  <si>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</si>
  <si>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</si>
  <si>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</si>
  <si>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</si>
  <si>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</si>
  <si>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</si>
  <si>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</si>
  <si>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</si>
  <si>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</si>
  <si>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</si>
  <si>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</si>
  <si>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</si>
  <si>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</si>
  <si>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</si>
  <si>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</si>
  <si>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</si>
  <si>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</si>
  <si>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</si>
  <si>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</si>
  <si>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</si>
  <si>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</si>
  <si>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</si>
  <si>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</si>
  <si>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</si>
  <si>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</si>
  <si>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</si>
  <si>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</si>
  <si>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</si>
  <si>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</si>
  <si>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</si>
  <si>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</si>
  <si>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</si>
  <si>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</si>
  <si>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</si>
  <si>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</si>
  <si>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</si>
  <si>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</si>
  <si>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</si>
  <si>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</si>
  <si>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</si>
  <si>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</si>
  <si>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</si>
  <si>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</si>
  <si>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</si>
  <si>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</si>
  <si>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</si>
  <si>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</si>
  <si>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</si>
  <si>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</si>
  <si>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</si>
  <si>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</si>
  <si>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</si>
  <si>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</si>
  <si>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</si>
  <si>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</si>
  <si>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</si>
  <si>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</si>
  <si>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</si>
  <si>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</si>
  <si>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</si>
  <si>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</si>
  <si>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</si>
  <si>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</si>
  <si>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</si>
  <si>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</si>
  <si>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</si>
  <si>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</si>
  <si>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</si>
  <si>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</si>
  <si>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</si>
  <si>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</si>
  <si>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</si>
  <si>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</si>
  <si>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</si>
  <si>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</si>
  <si>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</si>
  <si>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</si>
  <si>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</si>
  <si>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</si>
  <si>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</si>
  <si>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</si>
  <si>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</si>
  <si>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</si>
  <si>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</si>
  <si>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</si>
  <si>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</si>
  <si>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</si>
  <si>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</si>
  <si>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</si>
  <si>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</si>
  <si>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</si>
  <si>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</si>
  <si>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</si>
  <si>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</si>
  <si>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</si>
  <si>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</si>
  <si>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</si>
  <si>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</si>
  <si>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</si>
  <si>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</si>
  <si>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</si>
  <si>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</si>
  <si>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</si>
  <si>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</si>
  <si>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</si>
  <si>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</si>
  <si>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</si>
  <si>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</si>
  <si>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</si>
  <si>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</si>
  <si>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</si>
  <si>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</si>
  <si>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</si>
  <si>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</si>
  <si>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</si>
  <si>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</si>
  <si>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</si>
  <si>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</si>
  <si>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</si>
  <si>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</si>
  <si>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</si>
  <si>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</si>
  <si>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</si>
  <si>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</si>
  <si>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</si>
  <si>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</si>
  <si>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</si>
  <si>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</si>
  <si>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</si>
  <si>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</si>
  <si>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</si>
  <si>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</si>
  <si>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</si>
  <si>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</si>
  <si>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</si>
  <si>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</si>
  <si>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</si>
  <si>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</si>
  <si>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</si>
  <si>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</si>
  <si>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</si>
  <si>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</si>
  <si>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</si>
  <si>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</si>
  <si>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</si>
  <si>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</si>
  <si>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</si>
  <si>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</si>
  <si>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</si>
  <si>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</si>
  <si>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</si>
  <si>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</si>
  <si>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</si>
  <si>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</si>
  <si>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</si>
  <si>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</si>
  <si>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</si>
  <si>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</si>
  <si>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</si>
  <si>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</si>
  <si>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</si>
  <si>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</si>
  <si>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</si>
  <si>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</si>
  <si>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</si>
  <si>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</si>
  <si>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</si>
  <si>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</si>
  <si>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</si>
  <si>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</si>
  <si>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</si>
  <si>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</si>
  <si>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</si>
  <si>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</si>
  <si>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</si>
  <si>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</si>
  <si>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</si>
  <si>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</si>
  <si>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</si>
  <si>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</si>
  <si>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</si>
  <si>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</si>
  <si>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</si>
  <si>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</si>
  <si>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</si>
  <si>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</si>
  <si>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</si>
  <si>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</si>
  <si>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</si>
  <si>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</si>
  <si>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</si>
  <si>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</si>
  <si>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</si>
  <si>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</si>
  <si>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</si>
  <si>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</si>
  <si>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</si>
  <si>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</si>
  <si>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</si>
  <si>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</si>
  <si>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</si>
  <si>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</si>
  <si>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BH3568</t>
  </si>
  <si>
    <t>Jhajha 2</t>
  </si>
  <si>
    <t>Jhajha</t>
  </si>
  <si>
    <t>Jamui</t>
  </si>
  <si>
    <t>Patna</t>
  </si>
  <si>
    <t>Bihar-2</t>
  </si>
  <si>
    <t>Dual Staff</t>
  </si>
  <si>
    <t>G-1, 476932</t>
  </si>
  <si>
    <t>G-2, 476932</t>
  </si>
  <si>
    <t>Sonu Kumar Sah</t>
  </si>
  <si>
    <t>SF0094035</t>
  </si>
  <si>
    <t>BQM</t>
  </si>
  <si>
    <t>Deepak Kumar</t>
  </si>
  <si>
    <t>SF0044839</t>
  </si>
  <si>
    <t>BM</t>
  </si>
  <si>
    <t>North</t>
  </si>
  <si>
    <t>Sohjana</t>
  </si>
  <si>
    <t>SF0094546</t>
  </si>
  <si>
    <t>Kamlesh Kumar</t>
  </si>
  <si>
    <t>Rajaun C19</t>
  </si>
  <si>
    <t>Rajaun C19 Sibu D1</t>
  </si>
  <si>
    <t>Chetana</t>
  </si>
  <si>
    <t>SSF3617507</t>
  </si>
  <si>
    <t>SC</t>
  </si>
  <si>
    <t>HINDU</t>
  </si>
  <si>
    <t>Animal Husbandry &amp; Poultry</t>
  </si>
  <si>
    <t>MALA DEVI</t>
  </si>
  <si>
    <t>Tetaria</t>
  </si>
  <si>
    <t>SF0099276</t>
  </si>
  <si>
    <t>Vikash Kumar</t>
  </si>
  <si>
    <t>503017</t>
  </si>
  <si>
    <t>fogg</t>
  </si>
  <si>
    <t>SSF5846451</t>
  </si>
  <si>
    <t>OBC</t>
  </si>
  <si>
    <t>MUSLIM</t>
  </si>
  <si>
    <t>Tent House</t>
  </si>
  <si>
    <t>RUBI KHATUN</t>
  </si>
  <si>
    <t>Baijalpura</t>
  </si>
  <si>
    <t>Baijalpura C8</t>
  </si>
  <si>
    <t>Baijalpura C8 Khuriparash1</t>
  </si>
  <si>
    <t>SSF5443175</t>
  </si>
  <si>
    <t>GENERAL</t>
  </si>
  <si>
    <t>Agriculture &amp; Farming</t>
  </si>
  <si>
    <t>KHUSHBU BHARTI</t>
  </si>
  <si>
    <t>24-Mar-2023</t>
  </si>
  <si>
    <t>Wed</t>
  </si>
  <si>
    <t>1</t>
  </si>
  <si>
    <t>2 Yrs</t>
  </si>
  <si>
    <t>24 Mar 2023</t>
  </si>
  <si>
    <t>&lt;= 2 Years</t>
  </si>
  <si>
    <t>02-May-2023</t>
  </si>
  <si>
    <t>02-Apr-2025</t>
  </si>
  <si>
    <t>27-Jun-2024</t>
  </si>
  <si>
    <t>GL-1</t>
  </si>
  <si>
    <t>0 Yrs</t>
  </si>
  <si>
    <t>27 Jun 2024</t>
  </si>
  <si>
    <t>07-Aug-2024</t>
  </si>
  <si>
    <t>13-Jun-2025</t>
  </si>
  <si>
    <t>14-Nov-2024</t>
  </si>
  <si>
    <t>01</t>
  </si>
  <si>
    <t>2</t>
  </si>
  <si>
    <t>1 Yrs</t>
  </si>
  <si>
    <t>02 Feb 2024</t>
  </si>
  <si>
    <t>01-Dec-2024</t>
  </si>
  <si>
    <t>01-Jul-2025</t>
  </si>
  <si>
    <t>Open</t>
  </si>
  <si>
    <t/>
  </si>
  <si>
    <t>6455376886</t>
  </si>
  <si>
    <t>6205434300</t>
  </si>
  <si>
    <t>6205860460</t>
  </si>
  <si>
    <t>Boby Kumar/SF0098065</t>
  </si>
  <si>
    <t>Staff Bittoo Kumar collected the EMI amount Rs.2240/- on dated :- 11-10-24 which is not showing in FIMO account due to which this borrower slipt into OD category.</t>
  </si>
  <si>
    <t>Staff Bittoo Kumar collected the EMI amount Rs.2240/- on dated :- 11-09-24 which is not showing in FIMO account due to which this borrower slipt into OD category.</t>
  </si>
  <si>
    <t>FN-25-26-00949</t>
  </si>
  <si>
    <t>Bittoo Kumar</t>
  </si>
  <si>
    <t>SF0081809</t>
  </si>
  <si>
    <t>Barmasiya</t>
  </si>
  <si>
    <t>SF0093377</t>
  </si>
  <si>
    <t>Raviranjan kumar Ravi</t>
  </si>
  <si>
    <t>Barmasiya C1</t>
  </si>
  <si>
    <t>baijalpura maszid C1 G2</t>
  </si>
  <si>
    <t>SSF5055977</t>
  </si>
  <si>
    <t>Fisheries</t>
  </si>
  <si>
    <t>SHABNAM KHATOON</t>
  </si>
  <si>
    <t>11-Dec-2023</t>
  </si>
  <si>
    <t>Tue</t>
  </si>
  <si>
    <t>11 Dec 2023</t>
  </si>
  <si>
    <t>02-Jan-2024</t>
  </si>
  <si>
    <t>06-Jun-2025</t>
  </si>
  <si>
    <t>9625126071</t>
  </si>
  <si>
    <t>Staff Bittoo kumar collected the amount Rs.18000/- on dated :- 03-09-24 from borrower's family member Jahida khatoon for preclosed but staff kept this amount  in his pocket.</t>
  </si>
  <si>
    <t>LO</t>
  </si>
  <si>
    <t>Available &amp; Updated</t>
  </si>
  <si>
    <t>FIR Not Filled</t>
  </si>
  <si>
    <t>Business</t>
  </si>
  <si>
    <t>Terminated</t>
  </si>
  <si>
    <t>Staff Bittoo Kumar collected the EMI amount Rs.4000/- on dated :- 02-09-24, but amount Rs.2000/- on 2-09-24, and amount Rs.2000/- kept in his pocket due to which this borrower slipt into OD category.</t>
  </si>
  <si>
    <t>Completed-Report Submitted</t>
  </si>
  <si>
    <t>The employee Bittoo Kumar, EMP ID :- SF0081809, collected the amount Rs.24480/- from forth borrowers which is not reflecting in FIMO account.
The last working date of this staff was on dated:- 29-09-24.</t>
  </si>
  <si>
    <t>357457752</t>
  </si>
  <si>
    <t>Pankaj Kumar/SF0034420</t>
  </si>
  <si>
    <t>Sashank Verma/SF0078743</t>
  </si>
  <si>
    <t>Vivek Singh Thakur/SF0090494</t>
  </si>
  <si>
    <t>Saket nath Thakur/SF0062081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</si>
</sst>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J1" zoomScaleNormal="100" workbookViewId="0">
      <pane ySplit="4" topLeftCell="A5" activePane="bottomLeft" state="frozen"/>
      <selection pane="bottomLeft" activeCell="R5" sqref="R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BH3568</v>
      </c>
      <c r="D5" s="63" t="str">
        <f>IF('Physical Cash at Safe'!D28="Yes", 'Physical Cash at Safe'!A4, 'Borrower Wise Details'!C5)</f>
        <v>Jhajha 2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45817</v>
      </c>
      <c r="H5" s="107" t="s">
        <v>341</v>
      </c>
      <c r="I5" s="61">
        <v>45817</v>
      </c>
      <c r="J5" s="74" t="str">
        <f>IF('Physical Cash at Safe'!D28="Yes",'Physical Cash at Safe'!E28,IF('Borrower Wise Details'!D5&lt;&gt;"",'Borrower Wise Details'!D5,""))</f>
        <v>FN-25-26-00949</v>
      </c>
      <c r="K5" s="81">
        <v>1</v>
      </c>
      <c r="L5" s="82">
        <v>2240</v>
      </c>
      <c r="M5" s="82">
        <v>0</v>
      </c>
      <c r="N5" s="82" t="s">
        <v>347</v>
      </c>
      <c r="O5" s="82" t="s">
        <v>348</v>
      </c>
      <c r="P5" s="82" t="s">
        <v>349</v>
      </c>
      <c r="Q5" s="82" t="s">
        <v>350</v>
      </c>
      <c r="R5" s="75" t="str">
        <f>IF('Physical Cash at Safe'!$D$28="Yes", 'Physical Cash at Safe'!$A$28, IF('Borrower Wise Details'!F5&lt;&gt;"", 'Borrower Wise Details'!F5, ""))</f>
        <v>Bittoo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SF0081809</v>
      </c>
      <c r="U5" s="77" t="s">
        <v>342</v>
      </c>
      <c r="V5" s="61">
        <v>45564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344</v>
      </c>
      <c r="Z5" s="61">
        <v>45842</v>
      </c>
      <c r="AA5" s="61">
        <v>45847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24480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24480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45848</v>
      </c>
      <c r="AH5" s="70" t="s">
        <v>345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BH3568</v>
      </c>
      <c r="C5" s="50" t="str">
        <f>IF('Fraud Investigation Report'!D5="", "", 'Fraud Investigation Report'!D5)</f>
        <v>Jhajha 2</v>
      </c>
      <c r="D5" s="68" t="str">
        <f>IF(OR('Fraud Investigation Report'!R5="", 'Fraud Investigation Report'!R5=0), "", 'Fraud Investigation Report'!R5)</f>
        <v>Bittoo Kumar</v>
      </c>
      <c r="E5" s="68" t="str">
        <f>IF(OR('Fraud Investigation Report'!T5="", 'Fraud Investigation Report'!T5=0), "", 'Fraud Investigation Report'!T5)</f>
        <v>SF0081809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FN-25-26-00949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6480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18000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24480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24480</v>
      </c>
      <c r="Q5" s="49"/>
      <c r="R5" s="84" t="s">
        <v>340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activeCell="D37" sqref="D3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247</v>
      </c>
      <c r="B4" s="41" t="s">
        <v>248</v>
      </c>
      <c r="C4" s="41" t="s">
        <v>249</v>
      </c>
      <c r="D4" s="41" t="s">
        <v>250</v>
      </c>
      <c r="E4" s="41" t="s">
        <v>251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252</v>
      </c>
      <c r="B6" s="18">
        <v>45842</v>
      </c>
      <c r="C6" s="18">
        <v>45841</v>
      </c>
      <c r="D6" s="18">
        <v>45842</v>
      </c>
      <c r="E6" s="19">
        <v>0.27083333333333331</v>
      </c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696</v>
      </c>
      <c r="C11" s="23">
        <f>B11*A11</f>
        <v>348000</v>
      </c>
      <c r="D11" s="25">
        <v>696</v>
      </c>
      <c r="E11" s="23">
        <f t="shared" ref="E11:E17" si="0">D11*A11</f>
        <v>348000</v>
      </c>
    </row>
    <row r="12" spans="1:5" ht="14.4" x14ac:dyDescent="0.3">
      <c r="A12" s="24">
        <v>200</v>
      </c>
      <c r="B12" s="25">
        <v>190</v>
      </c>
      <c r="C12" s="23">
        <f>B12*A12</f>
        <v>38000</v>
      </c>
      <c r="D12" s="25">
        <v>190</v>
      </c>
      <c r="E12" s="23">
        <f t="shared" si="0"/>
        <v>38000</v>
      </c>
    </row>
    <row r="13" spans="1:5" ht="14.4" x14ac:dyDescent="0.3">
      <c r="A13" s="24">
        <v>100</v>
      </c>
      <c r="B13" s="25">
        <v>527</v>
      </c>
      <c r="C13" s="23">
        <f t="shared" ref="C13:C17" si="1">B13*A13</f>
        <v>52700</v>
      </c>
      <c r="D13" s="25">
        <v>527</v>
      </c>
      <c r="E13" s="23">
        <f t="shared" si="0"/>
        <v>52700</v>
      </c>
    </row>
    <row r="14" spans="1:5" ht="14.4" x14ac:dyDescent="0.3">
      <c r="A14" s="24">
        <v>50</v>
      </c>
      <c r="B14" s="25">
        <v>91</v>
      </c>
      <c r="C14" s="23">
        <f t="shared" si="1"/>
        <v>4550</v>
      </c>
      <c r="D14" s="25">
        <v>91</v>
      </c>
      <c r="E14" s="23">
        <f t="shared" si="0"/>
        <v>4550</v>
      </c>
    </row>
    <row r="15" spans="1:5" ht="14.4" x14ac:dyDescent="0.3">
      <c r="A15" s="24">
        <v>20</v>
      </c>
      <c r="B15" s="25">
        <v>15</v>
      </c>
      <c r="C15" s="23">
        <f t="shared" si="1"/>
        <v>300</v>
      </c>
      <c r="D15" s="25">
        <v>15</v>
      </c>
      <c r="E15" s="23">
        <f t="shared" si="0"/>
        <v>300</v>
      </c>
    </row>
    <row r="16" spans="1:5" ht="14.4" x14ac:dyDescent="0.3">
      <c r="A16" s="24">
        <v>10</v>
      </c>
      <c r="B16" s="25">
        <v>10</v>
      </c>
      <c r="C16" s="23">
        <f t="shared" si="1"/>
        <v>100</v>
      </c>
      <c r="D16" s="25">
        <v>10</v>
      </c>
      <c r="E16" s="23">
        <f t="shared" si="0"/>
        <v>100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8</v>
      </c>
      <c r="C18" s="23">
        <f>B18</f>
        <v>8</v>
      </c>
      <c r="D18" s="27">
        <v>8</v>
      </c>
      <c r="E18" s="28">
        <f>D18</f>
        <v>8</v>
      </c>
    </row>
    <row r="19" spans="1:5" ht="14.4" x14ac:dyDescent="0.3">
      <c r="A19" s="29"/>
      <c r="B19" s="30" t="s">
        <v>76</v>
      </c>
      <c r="C19" s="31">
        <f>SUM(C10:C18)</f>
        <v>443658</v>
      </c>
      <c r="D19" s="30" t="s">
        <v>76</v>
      </c>
      <c r="E19" s="31">
        <f>SUM(E10:E18)</f>
        <v>443658</v>
      </c>
    </row>
    <row r="20" spans="1:5" ht="30" customHeight="1" x14ac:dyDescent="0.3">
      <c r="A20" s="143" t="s">
        <v>97</v>
      </c>
      <c r="B20" s="144"/>
      <c r="C20" s="32">
        <v>443658</v>
      </c>
      <c r="D20" s="33" t="s">
        <v>91</v>
      </c>
      <c r="E20" s="34">
        <v>0</v>
      </c>
    </row>
    <row r="21" spans="1:5" ht="30" customHeight="1" x14ac:dyDescent="0.3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">
      <c r="A22" s="145" t="s">
        <v>77</v>
      </c>
      <c r="B22" s="146"/>
      <c r="C22" s="34">
        <v>0</v>
      </c>
      <c r="D22" s="35" t="s">
        <v>78</v>
      </c>
      <c r="E22" s="34" t="s">
        <v>199</v>
      </c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189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5" t="s">
        <v>218</v>
      </c>
      <c r="E29" s="156"/>
    </row>
    <row r="30" spans="1:5" ht="40.049999999999997" customHeight="1" x14ac:dyDescent="0.3">
      <c r="A30" s="127"/>
      <c r="B30" s="127"/>
      <c r="C30" s="128">
        <f>A30-B30</f>
        <v>0</v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219</v>
      </c>
      <c r="B32" s="38" t="s">
        <v>253</v>
      </c>
      <c r="C32" s="37" t="s">
        <v>82</v>
      </c>
      <c r="D32" s="153" t="s">
        <v>339</v>
      </c>
      <c r="E32" s="154"/>
    </row>
    <row r="33" spans="1:5" ht="18" customHeight="1" x14ac:dyDescent="0.3">
      <c r="A33" s="37" t="s">
        <v>83</v>
      </c>
      <c r="B33" s="106" t="s">
        <v>254</v>
      </c>
      <c r="C33" s="39" t="s">
        <v>84</v>
      </c>
      <c r="D33" s="147" t="s">
        <v>255</v>
      </c>
      <c r="E33" s="148"/>
    </row>
    <row r="34" spans="1:5" ht="27.6" x14ac:dyDescent="0.3">
      <c r="A34" s="39" t="s">
        <v>220</v>
      </c>
      <c r="B34" s="38" t="s">
        <v>259</v>
      </c>
      <c r="C34" s="39" t="s">
        <v>221</v>
      </c>
      <c r="D34" s="149" t="s">
        <v>256</v>
      </c>
      <c r="E34" s="150"/>
    </row>
    <row r="35" spans="1:5" ht="27.6" x14ac:dyDescent="0.3">
      <c r="A35" s="39" t="s">
        <v>222</v>
      </c>
      <c r="B35" s="38" t="s">
        <v>260</v>
      </c>
      <c r="C35" s="39" t="s">
        <v>224</v>
      </c>
      <c r="D35" s="149" t="s">
        <v>257</v>
      </c>
      <c r="E35" s="150"/>
    </row>
    <row r="36" spans="1:5" ht="25.5" customHeight="1" x14ac:dyDescent="0.3">
      <c r="A36" s="39" t="s">
        <v>223</v>
      </c>
      <c r="B36" s="38" t="s">
        <v>261</v>
      </c>
      <c r="C36" s="39" t="s">
        <v>225</v>
      </c>
      <c r="D36" s="151" t="s">
        <v>258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BH3568</v>
      </c>
      <c r="C5" s="119" t="str">
        <f>IF('Loan Outstanding Report'!$H$5="", "", 'Loan Outstanding Report'!$H$5)</f>
        <v>Jhajha 2</v>
      </c>
      <c r="D5" s="41" t="s">
        <v>320</v>
      </c>
      <c r="E5" s="65">
        <v>45842</v>
      </c>
      <c r="F5" s="38" t="s">
        <v>321</v>
      </c>
      <c r="G5" s="49" t="s">
        <v>322</v>
      </c>
      <c r="H5" s="49" t="s">
        <v>338</v>
      </c>
      <c r="I5" s="120" t="s">
        <v>266</v>
      </c>
      <c r="J5" s="120" t="s">
        <v>269</v>
      </c>
      <c r="K5" s="120" t="s">
        <v>273</v>
      </c>
      <c r="L5" s="11">
        <v>351115091</v>
      </c>
      <c r="M5" s="65" t="s">
        <v>291</v>
      </c>
      <c r="N5" s="124">
        <v>36733</v>
      </c>
      <c r="O5" s="124">
        <v>2000</v>
      </c>
      <c r="P5" s="121" t="s">
        <v>139</v>
      </c>
      <c r="Q5" s="80">
        <v>45537</v>
      </c>
      <c r="R5" s="124">
        <v>2000</v>
      </c>
      <c r="S5" s="124">
        <v>0</v>
      </c>
      <c r="T5" s="124">
        <v>0</v>
      </c>
      <c r="U5" s="125">
        <f t="shared" ref="U5" si="0">IF(AND(ISBLANK(R5),ISBLANK(S5),ISBLANK(T5)),"",R5-(S5+T5))</f>
        <v>2000</v>
      </c>
      <c r="V5" s="117" t="s">
        <v>201</v>
      </c>
      <c r="W5" s="122" t="s">
        <v>343</v>
      </c>
    </row>
    <row r="6" spans="1:23" ht="25.05" customHeight="1" x14ac:dyDescent="0.3">
      <c r="A6" s="64">
        <v>2</v>
      </c>
      <c r="B6" s="60" t="str">
        <f>IF(J6&lt;&gt;"", $B$5, "")</f>
        <v>BH3568</v>
      </c>
      <c r="C6" s="119" t="str">
        <f>IF(J6&lt;&gt;"", $C$5, "")</f>
        <v>Jhajha 2</v>
      </c>
      <c r="D6" s="41" t="str">
        <f>IF(J6&lt;&gt;"", $D$5, "")</f>
        <v>FN-25-26-00949</v>
      </c>
      <c r="E6" s="65">
        <v>45842</v>
      </c>
      <c r="F6" s="38" t="str">
        <f>IF(J6&lt;&gt;"", $F$5, "")</f>
        <v>Bittoo Kumar</v>
      </c>
      <c r="G6" s="49" t="str">
        <f>IF(J6&lt;&gt;"", $G$5, "")</f>
        <v>SF0081809</v>
      </c>
      <c r="H6" s="49" t="str">
        <f>IF(J6&lt;&gt;"", $H$5, "")</f>
        <v>LO</v>
      </c>
      <c r="I6" s="120" t="s">
        <v>277</v>
      </c>
      <c r="J6" s="120" t="s">
        <v>279</v>
      </c>
      <c r="K6" s="120" t="s">
        <v>283</v>
      </c>
      <c r="L6" s="11" t="s">
        <v>346</v>
      </c>
      <c r="M6" s="65" t="s">
        <v>299</v>
      </c>
      <c r="N6" s="124">
        <v>42000</v>
      </c>
      <c r="O6" s="124">
        <v>2240</v>
      </c>
      <c r="P6" s="121" t="s">
        <v>139</v>
      </c>
      <c r="Q6" s="80">
        <v>45576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 t="s">
        <v>318</v>
      </c>
    </row>
    <row r="7" spans="1:23" ht="25.05" customHeight="1" x14ac:dyDescent="0.3">
      <c r="A7" s="64">
        <v>3</v>
      </c>
      <c r="B7" s="60" t="str">
        <f t="shared" ref="B7:B70" si="2">IF(J7&lt;&gt;"", $B$5, "")</f>
        <v>BH3568</v>
      </c>
      <c r="C7" s="119" t="str">
        <f t="shared" ref="C7:C70" si="3">IF(J7&lt;&gt;"", $C$5, "")</f>
        <v>Jhajha 2</v>
      </c>
      <c r="D7" s="41" t="str">
        <f t="shared" ref="D7:D70" si="4">IF(J7&lt;&gt;"", $D$5, "")</f>
        <v>FN-25-26-00949</v>
      </c>
      <c r="E7" s="65">
        <v>45842</v>
      </c>
      <c r="F7" s="38" t="str">
        <f t="shared" ref="F7:F70" si="5">IF(J7&lt;&gt;"", $F$5, "")</f>
        <v>Bittoo Kumar</v>
      </c>
      <c r="G7" s="49" t="str">
        <f t="shared" ref="G7:G70" si="6">IF(J7&lt;&gt;"", $G$5, "")</f>
        <v>SF0081809</v>
      </c>
      <c r="H7" s="49" t="str">
        <f t="shared" ref="H7:H70" si="7">IF(J7&lt;&gt;"", $H$5, "")</f>
        <v>LO</v>
      </c>
      <c r="I7" s="120" t="s">
        <v>285</v>
      </c>
      <c r="J7" s="120" t="s">
        <v>287</v>
      </c>
      <c r="K7" s="120" t="s">
        <v>290</v>
      </c>
      <c r="L7" s="11">
        <v>358895656</v>
      </c>
      <c r="M7" s="65" t="s">
        <v>305</v>
      </c>
      <c r="N7" s="124">
        <v>38000</v>
      </c>
      <c r="O7" s="124">
        <v>2020</v>
      </c>
      <c r="P7" s="121" t="s">
        <v>139</v>
      </c>
      <c r="Q7" s="80">
        <v>45546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201</v>
      </c>
      <c r="W7" s="122" t="s">
        <v>319</v>
      </c>
    </row>
    <row r="8" spans="1:23" ht="25.05" customHeight="1" x14ac:dyDescent="0.3">
      <c r="A8" s="64">
        <v>4</v>
      </c>
      <c r="B8" s="60" t="str">
        <f t="shared" si="2"/>
        <v>BH3568</v>
      </c>
      <c r="C8" s="119" t="str">
        <f t="shared" si="3"/>
        <v>Jhajha 2</v>
      </c>
      <c r="D8" s="41" t="str">
        <f t="shared" si="4"/>
        <v>FN-25-26-00949</v>
      </c>
      <c r="E8" s="65">
        <v>45842</v>
      </c>
      <c r="F8" s="38" t="str">
        <f t="shared" si="5"/>
        <v>Bittoo Kumar</v>
      </c>
      <c r="G8" s="49" t="str">
        <f t="shared" si="6"/>
        <v>SF0081809</v>
      </c>
      <c r="H8" s="49" t="str">
        <f t="shared" si="7"/>
        <v>LO</v>
      </c>
      <c r="I8" s="120" t="s">
        <v>326</v>
      </c>
      <c r="J8" s="120" t="s">
        <v>328</v>
      </c>
      <c r="K8" s="120" t="s">
        <v>330</v>
      </c>
      <c r="L8" s="11">
        <v>354058627</v>
      </c>
      <c r="M8" s="65" t="s">
        <v>331</v>
      </c>
      <c r="N8" s="124">
        <v>40000</v>
      </c>
      <c r="O8" s="124">
        <v>2130</v>
      </c>
      <c r="P8" s="121" t="s">
        <v>140</v>
      </c>
      <c r="Q8" s="80">
        <v>45538</v>
      </c>
      <c r="R8" s="124">
        <v>18000</v>
      </c>
      <c r="S8" s="124">
        <v>0</v>
      </c>
      <c r="T8" s="124">
        <v>0</v>
      </c>
      <c r="U8" s="125">
        <f t="shared" si="1"/>
        <v>18000</v>
      </c>
      <c r="V8" s="117" t="s">
        <v>201</v>
      </c>
      <c r="W8" s="122" t="s">
        <v>337</v>
      </c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Normal="100" workbookViewId="0">
      <selection activeCell="BP5" sqref="BP5:BP8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262</v>
      </c>
      <c r="C5" s="38" t="s">
        <v>252</v>
      </c>
      <c r="D5" s="38" t="s">
        <v>251</v>
      </c>
      <c r="E5" s="38" t="s">
        <v>250</v>
      </c>
      <c r="F5" s="38" t="s">
        <v>249</v>
      </c>
      <c r="G5" s="84" t="s">
        <v>247</v>
      </c>
      <c r="H5" s="38" t="s">
        <v>248</v>
      </c>
      <c r="I5" s="84">
        <v>16378</v>
      </c>
      <c r="J5" s="38" t="s">
        <v>263</v>
      </c>
      <c r="K5" s="84">
        <v>16378</v>
      </c>
      <c r="L5" s="84" t="s">
        <v>264</v>
      </c>
      <c r="M5" s="38" t="s">
        <v>265</v>
      </c>
      <c r="N5" s="84">
        <v>397953</v>
      </c>
      <c r="O5" s="84" t="s">
        <v>266</v>
      </c>
      <c r="P5" s="84">
        <v>594825</v>
      </c>
      <c r="Q5" s="38" t="s">
        <v>267</v>
      </c>
      <c r="R5" s="38" t="s">
        <v>268</v>
      </c>
      <c r="S5" s="84" t="s">
        <v>269</v>
      </c>
      <c r="T5" s="84" t="s">
        <v>269</v>
      </c>
      <c r="U5" s="84" t="s">
        <v>270</v>
      </c>
      <c r="V5" s="84" t="s">
        <v>271</v>
      </c>
      <c r="W5" s="84">
        <v>541</v>
      </c>
      <c r="X5" s="38" t="s">
        <v>272</v>
      </c>
      <c r="Y5" s="84">
        <v>351115091</v>
      </c>
      <c r="Z5" s="38" t="s">
        <v>273</v>
      </c>
      <c r="AA5" s="108" t="s">
        <v>291</v>
      </c>
      <c r="AB5" s="84">
        <v>36733</v>
      </c>
      <c r="AC5" s="108" t="s">
        <v>292</v>
      </c>
      <c r="AD5" s="84">
        <v>24</v>
      </c>
      <c r="AE5" s="84" t="s">
        <v>293</v>
      </c>
      <c r="AF5" s="84" t="s">
        <v>294</v>
      </c>
      <c r="AG5" s="108" t="s">
        <v>295</v>
      </c>
      <c r="AH5" s="84" t="s">
        <v>296</v>
      </c>
      <c r="AI5" s="108" t="s">
        <v>297</v>
      </c>
      <c r="AJ5" s="84">
        <v>1496</v>
      </c>
      <c r="AK5" s="84">
        <v>2000</v>
      </c>
      <c r="AL5" s="108" t="s">
        <v>298</v>
      </c>
      <c r="AM5" s="84">
        <v>34774.58</v>
      </c>
      <c r="AN5" s="112">
        <v>10721.42</v>
      </c>
      <c r="AO5" s="112">
        <v>45496</v>
      </c>
      <c r="AP5" s="112">
        <v>1958.42</v>
      </c>
      <c r="AQ5" s="112">
        <v>41.58</v>
      </c>
      <c r="AR5" s="112">
        <v>2000</v>
      </c>
      <c r="AS5" s="112">
        <v>1958.42</v>
      </c>
      <c r="AT5" s="112">
        <v>41.58</v>
      </c>
      <c r="AU5" s="112">
        <v>2000</v>
      </c>
      <c r="AV5" s="84">
        <v>27</v>
      </c>
      <c r="AW5" s="84"/>
      <c r="AX5" s="84"/>
      <c r="AY5" s="108"/>
      <c r="AZ5" s="84"/>
      <c r="BA5" s="84"/>
      <c r="BB5" s="84" t="s">
        <v>312</v>
      </c>
      <c r="BC5" s="84" t="s">
        <v>313</v>
      </c>
      <c r="BD5" s="108"/>
      <c r="BE5" s="84">
        <v>0</v>
      </c>
      <c r="BF5" s="38" t="s">
        <v>269</v>
      </c>
      <c r="BG5" s="84" t="s">
        <v>314</v>
      </c>
      <c r="BH5" s="114" t="s">
        <v>317</v>
      </c>
      <c r="BI5" s="38" t="s">
        <v>110</v>
      </c>
      <c r="BJ5" s="85">
        <v>45842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2000</v>
      </c>
      <c r="BQ5" s="117" t="s">
        <v>201</v>
      </c>
      <c r="BR5" s="118" t="s">
        <v>343</v>
      </c>
    </row>
    <row r="6" spans="1:70" s="113" customFormat="1" ht="15" customHeight="1" x14ac:dyDescent="0.3">
      <c r="A6" s="84">
        <v>2</v>
      </c>
      <c r="B6" s="38" t="s">
        <v>262</v>
      </c>
      <c r="C6" s="38" t="s">
        <v>252</v>
      </c>
      <c r="D6" s="38" t="s">
        <v>251</v>
      </c>
      <c r="E6" s="38" t="s">
        <v>250</v>
      </c>
      <c r="F6" s="38" t="s">
        <v>249</v>
      </c>
      <c r="G6" s="84" t="s">
        <v>247</v>
      </c>
      <c r="H6" s="38" t="s">
        <v>248</v>
      </c>
      <c r="I6" s="84">
        <v>16353</v>
      </c>
      <c r="J6" s="38" t="s">
        <v>274</v>
      </c>
      <c r="K6" s="84">
        <v>16353</v>
      </c>
      <c r="L6" s="84" t="s">
        <v>275</v>
      </c>
      <c r="M6" s="38" t="s">
        <v>276</v>
      </c>
      <c r="N6" s="84">
        <v>23126</v>
      </c>
      <c r="O6" s="84" t="s">
        <v>277</v>
      </c>
      <c r="P6" s="84">
        <v>37817</v>
      </c>
      <c r="Q6" s="38" t="s">
        <v>278</v>
      </c>
      <c r="R6" s="38" t="s">
        <v>268</v>
      </c>
      <c r="S6" s="84" t="s">
        <v>279</v>
      </c>
      <c r="T6" s="84" t="s">
        <v>279</v>
      </c>
      <c r="U6" s="84" t="s">
        <v>280</v>
      </c>
      <c r="V6" s="84" t="s">
        <v>281</v>
      </c>
      <c r="W6" s="84">
        <v>0</v>
      </c>
      <c r="X6" s="38" t="s">
        <v>282</v>
      </c>
      <c r="Y6" s="84">
        <v>357457752</v>
      </c>
      <c r="Z6" s="38" t="s">
        <v>283</v>
      </c>
      <c r="AA6" s="108" t="s">
        <v>299</v>
      </c>
      <c r="AB6" s="84">
        <v>42000</v>
      </c>
      <c r="AC6" s="108" t="s">
        <v>292</v>
      </c>
      <c r="AD6" s="84">
        <v>24</v>
      </c>
      <c r="AE6" s="84" t="s">
        <v>300</v>
      </c>
      <c r="AF6" s="84" t="s">
        <v>301</v>
      </c>
      <c r="AG6" s="108" t="s">
        <v>302</v>
      </c>
      <c r="AH6" s="84" t="s">
        <v>296</v>
      </c>
      <c r="AI6" s="108" t="s">
        <v>303</v>
      </c>
      <c r="AJ6" s="84">
        <v>2240</v>
      </c>
      <c r="AK6" s="84">
        <v>2240</v>
      </c>
      <c r="AL6" s="108" t="s">
        <v>304</v>
      </c>
      <c r="AM6" s="84">
        <v>14692.08</v>
      </c>
      <c r="AN6" s="112">
        <v>7707.92</v>
      </c>
      <c r="AO6" s="112">
        <v>22400</v>
      </c>
      <c r="AP6" s="112">
        <v>27307.919999999998</v>
      </c>
      <c r="AQ6" s="112">
        <v>4452.08</v>
      </c>
      <c r="AR6" s="112">
        <v>31760</v>
      </c>
      <c r="AS6" s="112">
        <v>1716.29</v>
      </c>
      <c r="AT6" s="112">
        <v>523.71</v>
      </c>
      <c r="AU6" s="112">
        <v>2240</v>
      </c>
      <c r="AV6" s="84">
        <v>11</v>
      </c>
      <c r="AW6" s="84"/>
      <c r="AX6" s="84"/>
      <c r="AY6" s="108"/>
      <c r="AZ6" s="84"/>
      <c r="BA6" s="84"/>
      <c r="BB6" s="84" t="s">
        <v>312</v>
      </c>
      <c r="BC6" s="84" t="s">
        <v>313</v>
      </c>
      <c r="BD6" s="108"/>
      <c r="BE6" s="84">
        <v>0</v>
      </c>
      <c r="BF6" s="38" t="s">
        <v>279</v>
      </c>
      <c r="BG6" s="84" t="s">
        <v>315</v>
      </c>
      <c r="BH6" s="114" t="s">
        <v>317</v>
      </c>
      <c r="BI6" s="38" t="s">
        <v>110</v>
      </c>
      <c r="BJ6" s="85">
        <v>45842</v>
      </c>
      <c r="BK6" s="84"/>
      <c r="BL6" s="38" t="s">
        <v>115</v>
      </c>
      <c r="BM6" s="115" t="s">
        <v>130</v>
      </c>
      <c r="BN6" s="116" t="s">
        <v>200</v>
      </c>
      <c r="BO6" s="84" t="s">
        <v>244</v>
      </c>
      <c r="BP6" s="84">
        <v>2240</v>
      </c>
      <c r="BQ6" s="117" t="s">
        <v>202</v>
      </c>
      <c r="BR6" s="118" t="s">
        <v>318</v>
      </c>
    </row>
    <row r="7" spans="1:70" s="113" customFormat="1" ht="15" customHeight="1" x14ac:dyDescent="0.3">
      <c r="A7" s="84">
        <v>3</v>
      </c>
      <c r="B7" s="38" t="s">
        <v>262</v>
      </c>
      <c r="C7" s="38" t="s">
        <v>252</v>
      </c>
      <c r="D7" s="38" t="s">
        <v>251</v>
      </c>
      <c r="E7" s="38" t="s">
        <v>250</v>
      </c>
      <c r="F7" s="38" t="s">
        <v>249</v>
      </c>
      <c r="G7" s="84" t="s">
        <v>247</v>
      </c>
      <c r="H7" s="38" t="s">
        <v>248</v>
      </c>
      <c r="I7" s="84">
        <v>16323</v>
      </c>
      <c r="J7" s="38" t="s">
        <v>284</v>
      </c>
      <c r="K7" s="84">
        <v>16323</v>
      </c>
      <c r="L7" s="84" t="s">
        <v>264</v>
      </c>
      <c r="M7" s="38" t="s">
        <v>265</v>
      </c>
      <c r="N7" s="84">
        <v>470517</v>
      </c>
      <c r="O7" s="84" t="s">
        <v>285</v>
      </c>
      <c r="P7" s="84">
        <v>729711</v>
      </c>
      <c r="Q7" s="38" t="s">
        <v>286</v>
      </c>
      <c r="R7" s="38" t="s">
        <v>268</v>
      </c>
      <c r="S7" s="84" t="s">
        <v>287</v>
      </c>
      <c r="T7" s="84" t="s">
        <v>287</v>
      </c>
      <c r="U7" s="84" t="s">
        <v>288</v>
      </c>
      <c r="V7" s="84" t="s">
        <v>271</v>
      </c>
      <c r="W7" s="84">
        <v>0</v>
      </c>
      <c r="X7" s="38" t="s">
        <v>289</v>
      </c>
      <c r="Y7" s="84">
        <v>358895656</v>
      </c>
      <c r="Z7" s="38" t="s">
        <v>290</v>
      </c>
      <c r="AA7" s="108" t="s">
        <v>305</v>
      </c>
      <c r="AB7" s="84">
        <v>38000</v>
      </c>
      <c r="AC7" s="108" t="s">
        <v>306</v>
      </c>
      <c r="AD7" s="84">
        <v>24</v>
      </c>
      <c r="AE7" s="84" t="s">
        <v>307</v>
      </c>
      <c r="AF7" s="84" t="s">
        <v>308</v>
      </c>
      <c r="AG7" s="108" t="s">
        <v>309</v>
      </c>
      <c r="AH7" s="84" t="s">
        <v>296</v>
      </c>
      <c r="AI7" s="108" t="s">
        <v>310</v>
      </c>
      <c r="AJ7" s="84">
        <v>2020</v>
      </c>
      <c r="AK7" s="84">
        <v>2020</v>
      </c>
      <c r="AL7" s="108" t="s">
        <v>311</v>
      </c>
      <c r="AM7" s="84">
        <v>10043.040000000001</v>
      </c>
      <c r="AN7" s="112">
        <v>5106.96</v>
      </c>
      <c r="AO7" s="112">
        <v>15150</v>
      </c>
      <c r="AP7" s="112">
        <v>27956.959999999999</v>
      </c>
      <c r="AQ7" s="112">
        <v>4915.04</v>
      </c>
      <c r="AR7" s="112">
        <v>32872</v>
      </c>
      <c r="AS7" s="112">
        <v>1010</v>
      </c>
      <c r="AT7" s="112">
        <v>0</v>
      </c>
      <c r="AU7" s="112">
        <v>1010</v>
      </c>
      <c r="AV7" s="84">
        <v>8</v>
      </c>
      <c r="AW7" s="84"/>
      <c r="AX7" s="84"/>
      <c r="AY7" s="108"/>
      <c r="AZ7" s="84"/>
      <c r="BA7" s="84"/>
      <c r="BB7" s="84" t="s">
        <v>312</v>
      </c>
      <c r="BC7" s="84" t="s">
        <v>313</v>
      </c>
      <c r="BD7" s="108"/>
      <c r="BE7" s="84">
        <v>0</v>
      </c>
      <c r="BF7" s="38" t="s">
        <v>287</v>
      </c>
      <c r="BG7" s="84" t="s">
        <v>316</v>
      </c>
      <c r="BH7" s="114" t="s">
        <v>317</v>
      </c>
      <c r="BI7" s="38" t="s">
        <v>110</v>
      </c>
      <c r="BJ7" s="85">
        <v>45842</v>
      </c>
      <c r="BK7" s="84"/>
      <c r="BL7" s="38" t="s">
        <v>115</v>
      </c>
      <c r="BM7" s="115" t="s">
        <v>130</v>
      </c>
      <c r="BN7" s="116" t="s">
        <v>199</v>
      </c>
      <c r="BO7" s="84" t="s">
        <v>244</v>
      </c>
      <c r="BP7" s="84">
        <v>2240</v>
      </c>
      <c r="BQ7" s="117" t="s">
        <v>201</v>
      </c>
      <c r="BR7" s="118" t="s">
        <v>319</v>
      </c>
    </row>
    <row r="8" spans="1:70" s="113" customFormat="1" ht="15" customHeight="1" x14ac:dyDescent="0.3">
      <c r="A8" s="84">
        <v>4</v>
      </c>
      <c r="B8" s="38" t="s">
        <v>262</v>
      </c>
      <c r="C8" s="38" t="s">
        <v>252</v>
      </c>
      <c r="D8" s="38" t="s">
        <v>251</v>
      </c>
      <c r="E8" s="38" t="s">
        <v>250</v>
      </c>
      <c r="F8" s="38" t="s">
        <v>249</v>
      </c>
      <c r="G8" s="84" t="s">
        <v>247</v>
      </c>
      <c r="H8" s="38" t="s">
        <v>248</v>
      </c>
      <c r="I8" s="84">
        <v>16515</v>
      </c>
      <c r="J8" s="38" t="s">
        <v>323</v>
      </c>
      <c r="K8" s="84">
        <v>16515</v>
      </c>
      <c r="L8" s="84" t="s">
        <v>324</v>
      </c>
      <c r="M8" s="38" t="s">
        <v>325</v>
      </c>
      <c r="N8" s="84">
        <v>322329</v>
      </c>
      <c r="O8" s="84" t="s">
        <v>326</v>
      </c>
      <c r="P8" s="84">
        <v>822354</v>
      </c>
      <c r="Q8" s="38" t="s">
        <v>327</v>
      </c>
      <c r="R8" s="38" t="s">
        <v>268</v>
      </c>
      <c r="S8" s="84" t="s">
        <v>328</v>
      </c>
      <c r="T8" s="84" t="s">
        <v>328</v>
      </c>
      <c r="U8" s="84" t="s">
        <v>280</v>
      </c>
      <c r="V8" s="84" t="s">
        <v>281</v>
      </c>
      <c r="W8" s="84">
        <v>541</v>
      </c>
      <c r="X8" s="38" t="s">
        <v>329</v>
      </c>
      <c r="Y8" s="84">
        <v>354058627</v>
      </c>
      <c r="Z8" s="38" t="s">
        <v>330</v>
      </c>
      <c r="AA8" s="108" t="s">
        <v>331</v>
      </c>
      <c r="AB8" s="84">
        <v>40000</v>
      </c>
      <c r="AC8" s="108" t="s">
        <v>332</v>
      </c>
      <c r="AD8" s="84">
        <v>24</v>
      </c>
      <c r="AE8" s="84" t="s">
        <v>293</v>
      </c>
      <c r="AF8" s="84" t="s">
        <v>308</v>
      </c>
      <c r="AG8" s="108" t="s">
        <v>333</v>
      </c>
      <c r="AH8" s="84" t="s">
        <v>296</v>
      </c>
      <c r="AI8" s="108" t="s">
        <v>334</v>
      </c>
      <c r="AJ8" s="84">
        <v>2130</v>
      </c>
      <c r="AK8" s="84">
        <v>2130</v>
      </c>
      <c r="AL8" s="108" t="s">
        <v>335</v>
      </c>
      <c r="AM8" s="84">
        <v>22800.6</v>
      </c>
      <c r="AN8" s="112">
        <v>9149.4</v>
      </c>
      <c r="AO8" s="112">
        <v>31950</v>
      </c>
      <c r="AP8" s="112">
        <v>17199.400000000001</v>
      </c>
      <c r="AQ8" s="112">
        <v>1834.6</v>
      </c>
      <c r="AR8" s="112">
        <v>19034</v>
      </c>
      <c r="AS8" s="112">
        <v>7333.7</v>
      </c>
      <c r="AT8" s="112">
        <v>1186.3</v>
      </c>
      <c r="AU8" s="112">
        <v>8520</v>
      </c>
      <c r="AV8" s="84">
        <v>19</v>
      </c>
      <c r="AW8" s="84"/>
      <c r="AX8" s="84"/>
      <c r="AY8" s="108"/>
      <c r="AZ8" s="84"/>
      <c r="BA8" s="84"/>
      <c r="BB8" s="84" t="s">
        <v>312</v>
      </c>
      <c r="BC8" s="84"/>
      <c r="BD8" s="108"/>
      <c r="BE8" s="84">
        <v>0</v>
      </c>
      <c r="BF8" s="38" t="s">
        <v>328</v>
      </c>
      <c r="BG8" s="84" t="s">
        <v>336</v>
      </c>
      <c r="BH8" s="114" t="s">
        <v>317</v>
      </c>
      <c r="BI8" s="38" t="s">
        <v>110</v>
      </c>
      <c r="BJ8" s="85">
        <v>45842</v>
      </c>
      <c r="BK8" s="84"/>
      <c r="BL8" s="38" t="s">
        <v>114</v>
      </c>
      <c r="BM8" s="115" t="s">
        <v>119</v>
      </c>
      <c r="BN8" s="116" t="s">
        <v>199</v>
      </c>
      <c r="BO8" s="84" t="s">
        <v>244</v>
      </c>
      <c r="BP8" s="84">
        <v>18000</v>
      </c>
      <c r="BQ8" s="117" t="s">
        <v>201</v>
      </c>
      <c r="BR8" s="118" t="s">
        <v>337</v>
      </c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2025-05-06T06:37:39Z</cp:lastPrinted>
  <dcterms:created xsi:type="dcterms:W3CDTF">2023-04-07T11:05:50Z</dcterms:created>
  <dcterms:modified xsi:type="dcterms:W3CDTF">2025-07-10T10:06:45Z</dcterms:modified>
</cp:coreProperties>
</file>