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3-8-26/FN26-27-01138/"/>
    </mc:Choice>
  </mc:AlternateContent>
  <xr:revisionPtr revIDLastSave="10" documentId="13_ncr:1_{1066A607-AE83-45C1-8831-5C4512ED871A}" xr6:coauthVersionLast="47" xr6:coauthVersionMax="47" xr10:uidLastSave="{B2078C0C-0C69-4433-AC44-B0F1DAA6856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J5" i="24"/>
  <c r="K5" i="24"/>
  <c r="I5" i="24"/>
  <c r="L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<sst xmlns="http://schemas.openxmlformats.org/spreadsheetml/2006/main" count="410" uniqueCount="309">
  <si>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</si>
  <si>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</si>
  <si>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</si>
  <si>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</si>
  <si>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</si>
  <si>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</si>
  <si>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</si>
  <si>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</si>
  <si>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</si>
  <si>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</si>
  <si>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</si>
  <si>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</si>
  <si>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</si>
  <si>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</si>
  <si>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</si>
  <si>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</si>
  <si>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</si>
  <si>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</si>
  <si>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</si>
  <si>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</si>
  <si>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</si>
  <si>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</si>
  <si>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</si>
  <si>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</si>
  <si>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</si>
  <si>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</si>
  <si>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</si>
  <si>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</si>
  <si>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</si>
  <si>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</si>
  <si>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</si>
  <si>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</si>
  <si>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</si>
  <si>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</si>
  <si>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</si>
  <si>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</si>
  <si>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</si>
  <si>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</si>
  <si>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</si>
  <si>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</si>
  <si>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</si>
  <si>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</si>
  <si>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</si>
  <si>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</si>
  <si>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</si>
  <si>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</si>
  <si>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</si>
  <si>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</si>
  <si>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</si>
  <si>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</si>
  <si>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</si>
  <si>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</si>
  <si>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</si>
  <si>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</si>
  <si>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</si>
  <si>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</si>
  <si>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</si>
  <si>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</si>
  <si>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</si>
  <si>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</si>
  <si>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</si>
  <si>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</si>
  <si>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</si>
  <si>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</si>
  <si>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</si>
  <si>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</si>
  <si>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</si>
  <si>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</si>
  <si>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</si>
  <si>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</si>
  <si>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</si>
  <si>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</si>
  <si>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</si>
  <si>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</si>
  <si>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</si>
  <si>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</si>
  <si>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</si>
  <si>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</si>
  <si>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</si>
  <si>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</si>
  <si>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</si>
  <si>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</si>
  <si>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</si>
  <si>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</si>
  <si>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</si>
  <si>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</si>
  <si>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</si>
  <si>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</si>
  <si>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</si>
  <si>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</si>
  <si>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</si>
  <si>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</si>
  <si>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</si>
  <si>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</si>
  <si>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</si>
  <si>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</si>
  <si>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</si>
  <si>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</si>
  <si>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</si>
  <si>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</si>
  <si>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</si>
  <si>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</si>
  <si>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</si>
  <si>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</si>
  <si>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</si>
  <si>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</si>
  <si>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</si>
  <si>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</si>
  <si>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</si>
  <si>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</si>
  <si>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</si>
  <si>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</si>
  <si>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</si>
  <si>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</si>
  <si>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</si>
  <si>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</si>
  <si>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</si>
  <si>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</si>
  <si>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</si>
  <si>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</si>
  <si>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</si>
  <si>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</si>
  <si>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</si>
  <si>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</si>
  <si>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</si>
  <si>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</si>
  <si>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</si>
  <si>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</si>
  <si>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</si>
  <si>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</si>
  <si>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</si>
  <si>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</si>
  <si>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</si>
  <si>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</si>
  <si>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</si>
  <si>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</si>
  <si>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</si>
  <si>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</si>
  <si>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</si>
  <si>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</si>
  <si>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</si>
  <si>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</si>
  <si>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</si>
  <si>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</si>
  <si>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</si>
  <si>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</si>
  <si>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</si>
  <si>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</si>
  <si>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</si>
  <si>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</si>
  <si>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</si>
  <si>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</si>
  <si>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</si>
  <si>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</si>
  <si>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</si>
  <si>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</si>
  <si>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</si>
  <si>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</si>
  <si>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</si>
  <si>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</si>
  <si>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</si>
  <si>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</si>
  <si>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</si>
  <si>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</si>
  <si>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</si>
  <si>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</si>
  <si>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</si>
  <si>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</si>
  <si>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</si>
  <si>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</si>
  <si>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</si>
  <si>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</si>
  <si>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</si>
  <si>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</si>
  <si>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</si>
  <si>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</si>
  <si>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</si>
  <si>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</si>
  <si>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</si>
  <si>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</si>
  <si>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</si>
  <si>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</si>
  <si>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</si>
  <si>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</si>
  <si>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</si>
  <si>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</si>
  <si>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</si>
  <si>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</si>
  <si>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</si>
  <si>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</si>
  <si>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</si>
  <si>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</si>
  <si>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</si>
  <si>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</si>
  <si>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</si>
  <si>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</si>
  <si>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</si>
  <si>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</si>
  <si>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</si>
  <si>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</si>
  <si>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</si>
  <si>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</si>
  <si>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</si>
  <si>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</si>
  <si>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</si>
  <si>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</si>
  <si>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</si>
  <si>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</si>
  <si>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</si>
  <si>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</si>
  <si>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</si>
  <si>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</si>
  <si>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</si>
  <si>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</si>
  <si>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</si>
  <si>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</si>
  <si>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</si>
  <si>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</si>
  <si>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</si>
  <si>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</si>
  <si>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</si>
  <si>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</si>
  <si>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</si>
  <si>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</si>
  <si>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</si>
  <si>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</si>
  <si>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</si>
  <si>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</si>
  <si>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</si>
  <si>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</si>
  <si>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</si>
  <si>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</si>
  <si>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</si>
  <si>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</si>
  <si>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</si>
  <si>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</si>
  <si>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</si>
  <si>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</si>
  <si>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</si>
  <si>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</si>
  <si>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</si>
  <si>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</si>
  <si>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</si>
  <si>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</si>
  <si>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</si>
  <si>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</si>
  <si>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</si>
  <si>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</si>
  <si>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</si>
  <si>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</si>
  <si>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</si>
  <si>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</si>
  <si>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</si>
  <si>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</si>
  <si>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</si>
  <si>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</si>
  <si>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</si>
  <si>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</si>
  <si>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Burdwan</t>
  </si>
  <si>
    <t>Purulia</t>
  </si>
  <si>
    <t>WB2735</t>
  </si>
  <si>
    <t>Purulia - I</t>
  </si>
  <si>
    <t>SF0102171</t>
  </si>
  <si>
    <t>Jhantu Karmakar</t>
  </si>
  <si>
    <t>466461 C1</t>
  </si>
  <si>
    <t>466461 C1 Biri Badi Punam Yogi Group1</t>
  </si>
  <si>
    <t>Chetana</t>
  </si>
  <si>
    <t>SSF5869798</t>
  </si>
  <si>
    <t>GENERAL</t>
  </si>
  <si>
    <t>HINDU</t>
  </si>
  <si>
    <t>Tent House</t>
  </si>
  <si>
    <t>MAMONI PODDAR</t>
  </si>
  <si>
    <t>9933668948</t>
  </si>
  <si>
    <t>24-Mar-2024</t>
  </si>
  <si>
    <t>10</t>
  </si>
  <si>
    <t>1</t>
  </si>
  <si>
    <t>2.37 Yrs</t>
  </si>
  <si>
    <t>24 Mar 2024</t>
  </si>
  <si>
    <t>&gt; 2 to 4 Years</t>
  </si>
  <si>
    <t>10-May-2024</t>
  </si>
  <si>
    <t>26-Dec-2025</t>
  </si>
  <si>
    <t>Open</t>
  </si>
  <si>
    <t>Sk Jasir Uddin/SF0076215</t>
  </si>
  <si>
    <t>Bhakta Lohar</t>
  </si>
  <si>
    <t>SF0070692</t>
  </si>
  <si>
    <t>LO</t>
  </si>
  <si>
    <t>As per Loan card LO BHAKTA LOHAR/SF0070692 collected collection amountn 3000  as EMI  from borrower on date 13-09-2024 but not posted in FIMOon same date.</t>
  </si>
  <si>
    <t>As per Loan card LO BHAKTA LOHAR/SF0070692 collected collection amountn 3000  as EMI  from borrower on date 13-12-2024 but not posted in FIMOon same date.</t>
  </si>
  <si>
    <t>As per Loan card LO BHAKTA LOHAR/SF0070692 collected collection amountn Rs. 3000  as EMI  from borrower on date 14-03-2025 but he only posted in FIMO Rs.2130.</t>
  </si>
  <si>
    <t>As per Loan card LO BHAKTA LOHAR/SF0070692 collected collection amountn Rs. 3000  as EMI  from borrower on date 11-04-2025 but he only posted in FIMO Rs.2130.</t>
  </si>
  <si>
    <t>As per Loan card LO BHAKTA LOHAR/SF0070692 collected collection amountn Rs. 3000  as EMI  from borrower on date 09-05-2025 but he only posted in FIMO Rs.390.</t>
  </si>
  <si>
    <t>As per Loan card LO BHAKTA LOHAR/SF0070692 collected collection amountn Rs. 3000  as EMI  from borrower on date 13-06-2025 but he only posted in FIMO Rs.2130.</t>
  </si>
  <si>
    <t>As per Loan card LO BHAKTA LOHAR/SF0070692 collected collection amountn Rs. 3000  as EMI  from borrower on date 11-07-2025 but he only posted in FIMO Rs.2130.</t>
  </si>
  <si>
    <t>As per Loan card LO BHAKTA LOHAR/SF0070692 collected collection amountn Rs. 3000  as EMI  from borrower on date 08-08-2025 but he only posted in FIMO Rs.2130.</t>
  </si>
  <si>
    <t>As per Loan card LO BHAKTA LOHAR/SF0070692 collected collection amountn Rs. 3000  as EMI  from borrower on date 12-09-2025 but he only posted in FIMO Rs.2130.</t>
  </si>
  <si>
    <t>No Action Taken</t>
  </si>
  <si>
    <t>MFIN</t>
  </si>
  <si>
    <t>Shubhajit Thakur/SF0076745</t>
  </si>
  <si>
    <t>Rabi Pal/SF0082655</t>
  </si>
  <si>
    <t>Narendra Nath Acharya/SF0103718</t>
  </si>
  <si>
    <t>Deepak Kujur/SF0101649</t>
  </si>
  <si>
    <t>Terminated</t>
  </si>
  <si>
    <t>Completed-Report Submitted</t>
  </si>
  <si>
    <t>Sk Jasir Uddin</t>
  </si>
  <si>
    <t>SF0076215</t>
  </si>
  <si>
    <t>During Field Varification it was observed that LO Bhakta Lohar/ SF0070692 had embazzeld  ₹27000/- &amp; he posted in FIMO ₹13170. So net fraud amount  ₹13830 need to recover from the accused staff.</t>
  </si>
  <si>
    <t>356059272</t>
  </si>
  <si>
    <t>FN26-27-01138</t>
  </si>
  <si>
    <t>As per the Loan card LO BHAKTA LOHAR/SF0070692 Collected total 09 EMIs  &amp; Total  Rs.27000/- from the borrower in the M/O- Sep'24 &amp; Dec'24 &amp; Mar'25 to Sep'25 &amp; Posted in Rs.13170. So, Rest amount Rs.13830/- need to recover.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</si>
</sst>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WB2735</v>
      </c>
      <c r="D5" s="64" t="str">
        <f>IF('Physical Cash at Safe'!D28="Yes", 'Physical Cash at Safe'!A4, 'Borrower Wise Details'!C5)</f>
        <v>Purulia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46240</v>
      </c>
      <c r="H5" s="62" t="s">
        <v>296</v>
      </c>
      <c r="I5" s="61">
        <v>46240</v>
      </c>
      <c r="J5" s="79" t="str">
        <f>IF('Physical Cash at Safe'!D28="Yes",'Physical Cash at Safe'!E28,IF('Borrower Wise Details'!D5&lt;&gt;"",'Borrower Wise Details'!D5,""))</f>
        <v>FN26-27-01138</v>
      </c>
      <c r="K5" s="89">
        <v>2</v>
      </c>
      <c r="L5" s="90">
        <v>27000</v>
      </c>
      <c r="M5" s="90">
        <v>0</v>
      </c>
      <c r="N5" s="90" t="s">
        <v>297</v>
      </c>
      <c r="O5" s="90" t="s">
        <v>298</v>
      </c>
      <c r="P5" s="90" t="s">
        <v>299</v>
      </c>
      <c r="Q5" s="90" t="s">
        <v>300</v>
      </c>
      <c r="R5" s="80" t="str">
        <f>IF('Physical Cash at Safe'!$D$28="Yes", 'Physical Cash at Safe'!$A$28, IF('Borrower Wise Details'!F5&lt;&gt;"", 'Borrower Wise Details'!F5, ""))</f>
        <v>Bhakta Lohar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SF0070692</v>
      </c>
      <c r="U5" s="83" t="s">
        <v>301</v>
      </c>
      <c r="V5" s="61">
        <v>46015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302</v>
      </c>
      <c r="Z5" s="61">
        <v>45876</v>
      </c>
      <c r="AA5" s="61">
        <v>45876</v>
      </c>
      <c r="AB5" s="61"/>
      <c r="AC5" s="61"/>
      <c r="AD5" s="61"/>
      <c r="AE5" s="61" t="s">
        <v>303</v>
      </c>
      <c r="AF5" s="61" t="s">
        <v>304</v>
      </c>
      <c r="AG5" s="147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13170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13830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46247</v>
      </c>
      <c r="AO5" s="75" t="s">
        <v>305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O5" sqref="O5: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WB2735</v>
      </c>
      <c r="C5" s="50" t="str">
        <f>IF('Fraud Investigation Report'!D5="", "", 'Fraud Investigation Report'!D5)</f>
        <v>Purulia</v>
      </c>
      <c r="D5" s="73" t="str">
        <f>IF(OR('Fraud Investigation Report'!R5="", 'Fraud Investigation Report'!R5=0), "", 'Fraud Investigation Report'!R5)</f>
        <v>Bhakta Lohar</v>
      </c>
      <c r="E5" s="73" t="str">
        <f>IF(OR('Fraud Investigation Report'!T5="", 'Fraud Investigation Report'!T5=0), "", 'Fraud Investigation Report'!T5)</f>
        <v>SF0070692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FN26-27-01138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27000</v>
      </c>
      <c r="O5" s="104">
        <f>IFERROR('Fraud Investigation Report'!AJ5+'Fraud Investigation Report'!AK5,"")</f>
        <v>13170</v>
      </c>
      <c r="P5" s="103">
        <f>IF(AND(N5="", O5=""), "", IF(O5="", N5, N5 - IF(ISNUMBER(O5), O5, 0)))</f>
        <v>13830</v>
      </c>
      <c r="Q5" s="49"/>
      <c r="R5" s="94" t="s">
        <v>295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6"/>
      <c r="C33" s="39" t="s">
        <v>78</v>
      </c>
      <c r="D33" s="149"/>
      <c r="E33" s="150"/>
    </row>
    <row r="34" spans="1:5" ht="26" x14ac:dyDescent="0.35">
      <c r="A34" s="39" t="s">
        <v>198</v>
      </c>
      <c r="B34" s="126"/>
      <c r="C34" s="39" t="s">
        <v>199</v>
      </c>
      <c r="D34" s="151"/>
      <c r="E34" s="152"/>
    </row>
    <row r="35" spans="1:5" ht="26" x14ac:dyDescent="0.35">
      <c r="A35" s="39" t="s">
        <v>200</v>
      </c>
      <c r="B35" s="126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7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7" zoomScaleNormal="100" workbookViewId="0">
      <selection activeCell="Q1004" sqref="Q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WB2735</v>
      </c>
      <c r="C5" s="60" t="str">
        <f>IF('Loan Outstanding Report'!$H$5="", "", 'Loan Outstanding Report'!$H$5)</f>
        <v>Purulia</v>
      </c>
      <c r="D5" s="128" t="s">
        <v>307</v>
      </c>
      <c r="E5" s="66">
        <v>46241</v>
      </c>
      <c r="F5" s="92" t="s">
        <v>283</v>
      </c>
      <c r="G5" s="49" t="s">
        <v>284</v>
      </c>
      <c r="H5" s="49" t="s">
        <v>285</v>
      </c>
      <c r="I5" s="49" t="s">
        <v>264</v>
      </c>
      <c r="J5" s="49" t="s">
        <v>267</v>
      </c>
      <c r="K5" s="49" t="s">
        <v>271</v>
      </c>
      <c r="L5" s="11" t="s">
        <v>306</v>
      </c>
      <c r="M5" s="67" t="s">
        <v>273</v>
      </c>
      <c r="N5" s="49">
        <v>40000</v>
      </c>
      <c r="O5" s="49">
        <v>2130</v>
      </c>
      <c r="P5" s="67" t="s">
        <v>127</v>
      </c>
      <c r="Q5" s="88">
        <v>45548</v>
      </c>
      <c r="R5" s="49">
        <v>3000</v>
      </c>
      <c r="S5" s="49">
        <v>0</v>
      </c>
      <c r="T5" s="49">
        <v>0</v>
      </c>
      <c r="U5" s="68">
        <f t="shared" ref="U5:U69" si="0">IF(AND(ISBLANK(R5),ISBLANK(S5),ISBLANK(T5)),"",R5-(S5+T5))</f>
        <v>3000</v>
      </c>
      <c r="V5" s="42" t="s">
        <v>182</v>
      </c>
      <c r="W5" s="69" t="s">
        <v>286</v>
      </c>
    </row>
    <row r="6" spans="1:23" ht="30" customHeight="1" x14ac:dyDescent="0.3">
      <c r="A6" s="65">
        <v>2</v>
      </c>
      <c r="B6" s="60" t="str">
        <f>IF(J6&lt;&gt;"", $B$5, "")</f>
        <v>WB2735</v>
      </c>
      <c r="C6" s="50" t="str">
        <f>IF(J6&lt;&gt;"", $C$5, "")</f>
        <v>Purulia</v>
      </c>
      <c r="D6" s="50" t="str">
        <f>IF(J6&lt;&gt;"", $D$5, "")</f>
        <v>FN26-27-01138</v>
      </c>
      <c r="E6" s="66">
        <v>46241</v>
      </c>
      <c r="F6" s="50" t="str">
        <f>IF(J6&lt;&gt;"", $F$5, "")</f>
        <v>Bhakta Lohar</v>
      </c>
      <c r="G6" s="50" t="str">
        <f>IF(J6&lt;&gt;"", $G$5, "")</f>
        <v>SF0070692</v>
      </c>
      <c r="H6" s="50" t="str">
        <f>IF(J6&lt;&gt;"", $H$5, "")</f>
        <v>LO</v>
      </c>
      <c r="I6" s="49" t="s">
        <v>264</v>
      </c>
      <c r="J6" s="49" t="s">
        <v>267</v>
      </c>
      <c r="K6" s="49" t="s">
        <v>271</v>
      </c>
      <c r="L6" s="11">
        <v>356059272</v>
      </c>
      <c r="M6" s="67" t="s">
        <v>273</v>
      </c>
      <c r="N6" s="49">
        <v>40000</v>
      </c>
      <c r="O6" s="49">
        <v>2130</v>
      </c>
      <c r="P6" s="67" t="s">
        <v>127</v>
      </c>
      <c r="Q6" s="67">
        <v>45639</v>
      </c>
      <c r="R6" s="49">
        <v>3000</v>
      </c>
      <c r="S6" s="49">
        <v>0</v>
      </c>
      <c r="T6" s="49">
        <v>0</v>
      </c>
      <c r="U6" s="68">
        <f t="shared" si="0"/>
        <v>3000</v>
      </c>
      <c r="V6" s="42" t="s">
        <v>182</v>
      </c>
      <c r="W6" s="69" t="s">
        <v>287</v>
      </c>
    </row>
    <row r="7" spans="1:23" ht="30" customHeight="1" x14ac:dyDescent="0.3">
      <c r="A7" s="65">
        <v>3</v>
      </c>
      <c r="B7" s="60" t="str">
        <f t="shared" ref="B7:B70" si="1">IF(J7&lt;&gt;"", $B$5, "")</f>
        <v>WB2735</v>
      </c>
      <c r="C7" s="50" t="str">
        <f t="shared" ref="C7:C70" si="2">IF(J7&lt;&gt;"", $C$5, "")</f>
        <v>Purulia</v>
      </c>
      <c r="D7" s="50" t="str">
        <f t="shared" ref="D7:D70" si="3">IF(J7&lt;&gt;"", $D$5, "")</f>
        <v>FN26-27-01138</v>
      </c>
      <c r="E7" s="66">
        <v>46241</v>
      </c>
      <c r="F7" s="50" t="str">
        <f t="shared" ref="F7:F70" si="4">IF(J7&lt;&gt;"", $F$5, "")</f>
        <v>Bhakta Lohar</v>
      </c>
      <c r="G7" s="50" t="str">
        <f t="shared" ref="G7:G70" si="5">IF(J7&lt;&gt;"", $G$5, "")</f>
        <v>SF0070692</v>
      </c>
      <c r="H7" s="50" t="str">
        <f t="shared" ref="H7:H70" si="6">IF(J7&lt;&gt;"", $H$5, "")</f>
        <v>LO</v>
      </c>
      <c r="I7" s="49" t="s">
        <v>264</v>
      </c>
      <c r="J7" s="49" t="s">
        <v>267</v>
      </c>
      <c r="K7" s="49" t="s">
        <v>271</v>
      </c>
      <c r="L7" s="11">
        <v>356059272</v>
      </c>
      <c r="M7" s="67" t="s">
        <v>273</v>
      </c>
      <c r="N7" s="49">
        <v>40000</v>
      </c>
      <c r="O7" s="49">
        <v>2130</v>
      </c>
      <c r="P7" s="67" t="s">
        <v>127</v>
      </c>
      <c r="Q7" s="67">
        <v>45730</v>
      </c>
      <c r="R7" s="49">
        <v>3000</v>
      </c>
      <c r="S7" s="49">
        <v>2130</v>
      </c>
      <c r="T7" s="49">
        <v>0</v>
      </c>
      <c r="U7" s="68">
        <f t="shared" si="0"/>
        <v>870</v>
      </c>
      <c r="V7" s="42" t="s">
        <v>182</v>
      </c>
      <c r="W7" s="69" t="s">
        <v>288</v>
      </c>
    </row>
    <row r="8" spans="1:23" ht="30" customHeight="1" x14ac:dyDescent="0.3">
      <c r="A8" s="65">
        <v>4</v>
      </c>
      <c r="B8" s="60" t="str">
        <f t="shared" si="1"/>
        <v>WB2735</v>
      </c>
      <c r="C8" s="50" t="str">
        <f t="shared" si="2"/>
        <v>Purulia</v>
      </c>
      <c r="D8" s="50" t="str">
        <f t="shared" si="3"/>
        <v>FN26-27-01138</v>
      </c>
      <c r="E8" s="66">
        <v>46241</v>
      </c>
      <c r="F8" s="50" t="str">
        <f t="shared" si="4"/>
        <v>Bhakta Lohar</v>
      </c>
      <c r="G8" s="50" t="str">
        <f t="shared" si="5"/>
        <v>SF0070692</v>
      </c>
      <c r="H8" s="50" t="str">
        <f t="shared" si="6"/>
        <v>LO</v>
      </c>
      <c r="I8" s="49" t="s">
        <v>264</v>
      </c>
      <c r="J8" s="49" t="s">
        <v>267</v>
      </c>
      <c r="K8" s="49" t="s">
        <v>271</v>
      </c>
      <c r="L8" s="11">
        <v>356059272</v>
      </c>
      <c r="M8" s="67" t="s">
        <v>273</v>
      </c>
      <c r="N8" s="49">
        <v>40000</v>
      </c>
      <c r="O8" s="49">
        <v>2130</v>
      </c>
      <c r="P8" s="67" t="s">
        <v>127</v>
      </c>
      <c r="Q8" s="67">
        <v>45758</v>
      </c>
      <c r="R8" s="49">
        <v>3000</v>
      </c>
      <c r="S8" s="49">
        <v>2130</v>
      </c>
      <c r="T8" s="49">
        <v>0</v>
      </c>
      <c r="U8" s="68">
        <f t="shared" si="0"/>
        <v>870</v>
      </c>
      <c r="V8" s="42" t="s">
        <v>182</v>
      </c>
      <c r="W8" s="69" t="s">
        <v>289</v>
      </c>
    </row>
    <row r="9" spans="1:23" ht="30" customHeight="1" x14ac:dyDescent="0.3">
      <c r="A9" s="65">
        <v>5</v>
      </c>
      <c r="B9" s="60" t="str">
        <f t="shared" si="1"/>
        <v>WB2735</v>
      </c>
      <c r="C9" s="50" t="str">
        <f t="shared" si="2"/>
        <v>Purulia</v>
      </c>
      <c r="D9" s="50" t="str">
        <f t="shared" si="3"/>
        <v>FN26-27-01138</v>
      </c>
      <c r="E9" s="66">
        <v>46241</v>
      </c>
      <c r="F9" s="50" t="str">
        <f t="shared" si="4"/>
        <v>Bhakta Lohar</v>
      </c>
      <c r="G9" s="50" t="str">
        <f t="shared" si="5"/>
        <v>SF0070692</v>
      </c>
      <c r="H9" s="50" t="str">
        <f t="shared" si="6"/>
        <v>LO</v>
      </c>
      <c r="I9" s="49" t="s">
        <v>264</v>
      </c>
      <c r="J9" s="49" t="s">
        <v>267</v>
      </c>
      <c r="K9" s="49" t="s">
        <v>271</v>
      </c>
      <c r="L9" s="11">
        <v>356059272</v>
      </c>
      <c r="M9" s="67" t="s">
        <v>273</v>
      </c>
      <c r="N9" s="49">
        <v>40000</v>
      </c>
      <c r="O9" s="49">
        <v>2130</v>
      </c>
      <c r="P9" s="67" t="s">
        <v>127</v>
      </c>
      <c r="Q9" s="67">
        <v>45786</v>
      </c>
      <c r="R9" s="49">
        <v>3000</v>
      </c>
      <c r="S9" s="49">
        <v>390</v>
      </c>
      <c r="T9" s="49">
        <v>0</v>
      </c>
      <c r="U9" s="68">
        <f t="shared" si="0"/>
        <v>2610</v>
      </c>
      <c r="V9" s="42" t="s">
        <v>182</v>
      </c>
      <c r="W9" s="69" t="s">
        <v>290</v>
      </c>
    </row>
    <row r="10" spans="1:23" ht="30" customHeight="1" x14ac:dyDescent="0.3">
      <c r="A10" s="65">
        <v>6</v>
      </c>
      <c r="B10" s="60" t="str">
        <f t="shared" si="1"/>
        <v>WB2735</v>
      </c>
      <c r="C10" s="50" t="str">
        <f t="shared" si="2"/>
        <v>Purulia</v>
      </c>
      <c r="D10" s="50" t="str">
        <f t="shared" si="3"/>
        <v>FN26-27-01138</v>
      </c>
      <c r="E10" s="66">
        <v>46241</v>
      </c>
      <c r="F10" s="50" t="str">
        <f t="shared" si="4"/>
        <v>Bhakta Lohar</v>
      </c>
      <c r="G10" s="50" t="str">
        <f t="shared" si="5"/>
        <v>SF0070692</v>
      </c>
      <c r="H10" s="50" t="str">
        <f t="shared" si="6"/>
        <v>LO</v>
      </c>
      <c r="I10" s="49" t="s">
        <v>264</v>
      </c>
      <c r="J10" s="49" t="s">
        <v>267</v>
      </c>
      <c r="K10" s="49" t="s">
        <v>271</v>
      </c>
      <c r="L10" s="11">
        <v>356059272</v>
      </c>
      <c r="M10" s="67" t="s">
        <v>273</v>
      </c>
      <c r="N10" s="49">
        <v>40000</v>
      </c>
      <c r="O10" s="49">
        <v>2130</v>
      </c>
      <c r="P10" s="67" t="s">
        <v>127</v>
      </c>
      <c r="Q10" s="67">
        <v>45821</v>
      </c>
      <c r="R10" s="49">
        <v>3000</v>
      </c>
      <c r="S10" s="49">
        <v>2130</v>
      </c>
      <c r="T10" s="49">
        <v>0</v>
      </c>
      <c r="U10" s="68">
        <f t="shared" si="0"/>
        <v>870</v>
      </c>
      <c r="V10" s="42" t="s">
        <v>182</v>
      </c>
      <c r="W10" s="69" t="s">
        <v>291</v>
      </c>
    </row>
    <row r="11" spans="1:23" ht="30" customHeight="1" x14ac:dyDescent="0.3">
      <c r="A11" s="65">
        <v>7</v>
      </c>
      <c r="B11" s="60" t="str">
        <f t="shared" si="1"/>
        <v>WB2735</v>
      </c>
      <c r="C11" s="50" t="str">
        <f t="shared" si="2"/>
        <v>Purulia</v>
      </c>
      <c r="D11" s="50" t="str">
        <f t="shared" si="3"/>
        <v>FN26-27-01138</v>
      </c>
      <c r="E11" s="66">
        <v>46241</v>
      </c>
      <c r="F11" s="50" t="str">
        <f t="shared" si="4"/>
        <v>Bhakta Lohar</v>
      </c>
      <c r="G11" s="50" t="str">
        <f t="shared" si="5"/>
        <v>SF0070692</v>
      </c>
      <c r="H11" s="50" t="str">
        <f t="shared" si="6"/>
        <v>LO</v>
      </c>
      <c r="I11" s="49" t="s">
        <v>264</v>
      </c>
      <c r="J11" s="49" t="s">
        <v>267</v>
      </c>
      <c r="K11" s="49" t="s">
        <v>271</v>
      </c>
      <c r="L11" s="11">
        <v>356059272</v>
      </c>
      <c r="M11" s="67" t="s">
        <v>273</v>
      </c>
      <c r="N11" s="49">
        <v>40000</v>
      </c>
      <c r="O11" s="49">
        <v>2130</v>
      </c>
      <c r="P11" s="67" t="s">
        <v>127</v>
      </c>
      <c r="Q11" s="67">
        <v>45849</v>
      </c>
      <c r="R11" s="49">
        <v>3000</v>
      </c>
      <c r="S11" s="49">
        <v>2130</v>
      </c>
      <c r="T11" s="49">
        <v>0</v>
      </c>
      <c r="U11" s="68">
        <f t="shared" si="0"/>
        <v>870</v>
      </c>
      <c r="V11" s="42" t="s">
        <v>182</v>
      </c>
      <c r="W11" s="69" t="s">
        <v>292</v>
      </c>
    </row>
    <row r="12" spans="1:23" ht="30" customHeight="1" x14ac:dyDescent="0.3">
      <c r="A12" s="65">
        <v>8</v>
      </c>
      <c r="B12" s="60" t="str">
        <f t="shared" si="1"/>
        <v>WB2735</v>
      </c>
      <c r="C12" s="50" t="str">
        <f t="shared" si="2"/>
        <v>Purulia</v>
      </c>
      <c r="D12" s="50" t="str">
        <f t="shared" si="3"/>
        <v>FN26-27-01138</v>
      </c>
      <c r="E12" s="66">
        <v>46241</v>
      </c>
      <c r="F12" s="50" t="str">
        <f t="shared" si="4"/>
        <v>Bhakta Lohar</v>
      </c>
      <c r="G12" s="50" t="str">
        <f t="shared" si="5"/>
        <v>SF0070692</v>
      </c>
      <c r="H12" s="50" t="str">
        <f t="shared" si="6"/>
        <v>LO</v>
      </c>
      <c r="I12" s="49" t="s">
        <v>264</v>
      </c>
      <c r="J12" s="49" t="s">
        <v>267</v>
      </c>
      <c r="K12" s="49" t="s">
        <v>271</v>
      </c>
      <c r="L12" s="11">
        <v>356059272</v>
      </c>
      <c r="M12" s="67" t="s">
        <v>273</v>
      </c>
      <c r="N12" s="49">
        <v>40000</v>
      </c>
      <c r="O12" s="49">
        <v>2130</v>
      </c>
      <c r="P12" s="67" t="s">
        <v>127</v>
      </c>
      <c r="Q12" s="67">
        <v>45877</v>
      </c>
      <c r="R12" s="49">
        <v>3000</v>
      </c>
      <c r="S12" s="49">
        <v>2130</v>
      </c>
      <c r="T12" s="49">
        <v>0</v>
      </c>
      <c r="U12" s="68">
        <f t="shared" si="0"/>
        <v>870</v>
      </c>
      <c r="V12" s="42" t="s">
        <v>182</v>
      </c>
      <c r="W12" s="69" t="s">
        <v>293</v>
      </c>
    </row>
    <row r="13" spans="1:23" ht="30" customHeight="1" x14ac:dyDescent="0.3">
      <c r="A13" s="65">
        <v>9</v>
      </c>
      <c r="B13" s="60" t="str">
        <f t="shared" si="1"/>
        <v>WB2735</v>
      </c>
      <c r="C13" s="50" t="str">
        <f t="shared" si="2"/>
        <v>Purulia</v>
      </c>
      <c r="D13" s="50" t="str">
        <f t="shared" si="3"/>
        <v>FN26-27-01138</v>
      </c>
      <c r="E13" s="66">
        <v>46241</v>
      </c>
      <c r="F13" s="50" t="str">
        <f t="shared" si="4"/>
        <v>Bhakta Lohar</v>
      </c>
      <c r="G13" s="50" t="str">
        <f t="shared" si="5"/>
        <v>SF0070692</v>
      </c>
      <c r="H13" s="50" t="str">
        <f t="shared" si="6"/>
        <v>LO</v>
      </c>
      <c r="I13" s="49" t="s">
        <v>264</v>
      </c>
      <c r="J13" s="49" t="s">
        <v>267</v>
      </c>
      <c r="K13" s="49" t="s">
        <v>271</v>
      </c>
      <c r="L13" s="11">
        <v>356059272</v>
      </c>
      <c r="M13" s="67" t="s">
        <v>273</v>
      </c>
      <c r="N13" s="49">
        <v>40000</v>
      </c>
      <c r="O13" s="49">
        <v>2130</v>
      </c>
      <c r="P13" s="67" t="s">
        <v>127</v>
      </c>
      <c r="Q13" s="67">
        <v>45912</v>
      </c>
      <c r="R13" s="49">
        <v>3000</v>
      </c>
      <c r="S13" s="49">
        <v>2130</v>
      </c>
      <c r="T13" s="49">
        <v>0</v>
      </c>
      <c r="U13" s="68">
        <f t="shared" si="0"/>
        <v>870</v>
      </c>
      <c r="V13" s="42" t="s">
        <v>182</v>
      </c>
      <c r="W13" s="69" t="s">
        <v>294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259</v>
      </c>
      <c r="I5" s="124">
        <v>136581</v>
      </c>
      <c r="J5" s="124" t="s">
        <v>261</v>
      </c>
      <c r="K5" s="124">
        <v>136581</v>
      </c>
      <c r="L5" s="124" t="s">
        <v>262</v>
      </c>
      <c r="M5" s="124" t="s">
        <v>263</v>
      </c>
      <c r="N5" s="124">
        <v>468080</v>
      </c>
      <c r="O5" s="124" t="s">
        <v>264</v>
      </c>
      <c r="P5" s="124">
        <v>815915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356059272</v>
      </c>
      <c r="Z5" s="124" t="s">
        <v>271</v>
      </c>
      <c r="AA5" s="124" t="s">
        <v>273</v>
      </c>
      <c r="AB5" s="125">
        <v>40000</v>
      </c>
      <c r="AC5" s="124" t="s">
        <v>274</v>
      </c>
      <c r="AD5" s="124">
        <v>24</v>
      </c>
      <c r="AE5" s="124" t="s">
        <v>275</v>
      </c>
      <c r="AF5" s="124" t="s">
        <v>276</v>
      </c>
      <c r="AG5" s="124" t="s">
        <v>277</v>
      </c>
      <c r="AH5" s="124" t="s">
        <v>278</v>
      </c>
      <c r="AI5" s="124" t="s">
        <v>279</v>
      </c>
      <c r="AJ5" s="125">
        <v>2130</v>
      </c>
      <c r="AK5" s="125">
        <v>2130</v>
      </c>
      <c r="AL5" s="124" t="s">
        <v>280</v>
      </c>
      <c r="AM5" s="125">
        <v>31001.38</v>
      </c>
      <c r="AN5" s="125">
        <v>11598.62</v>
      </c>
      <c r="AO5" s="125">
        <v>42600</v>
      </c>
      <c r="AP5" s="125">
        <v>8998.6200000000008</v>
      </c>
      <c r="AQ5" s="125">
        <v>497.38</v>
      </c>
      <c r="AR5" s="125">
        <v>9496</v>
      </c>
      <c r="AS5" s="125">
        <v>8998.6200000000008</v>
      </c>
      <c r="AT5" s="125">
        <v>497.38</v>
      </c>
      <c r="AU5" s="125">
        <v>9496</v>
      </c>
      <c r="AV5" s="124">
        <v>27</v>
      </c>
      <c r="AW5" s="94"/>
      <c r="AX5" s="94"/>
      <c r="AY5" s="143"/>
      <c r="AZ5" s="94"/>
      <c r="BA5" s="94"/>
      <c r="BB5" s="124" t="s">
        <v>281</v>
      </c>
      <c r="BC5" s="94"/>
      <c r="BD5" s="94"/>
      <c r="BE5" s="125"/>
      <c r="BF5" s="124" t="s">
        <v>267</v>
      </c>
      <c r="BG5" s="124" t="s">
        <v>272</v>
      </c>
      <c r="BH5" s="144" t="s">
        <v>282</v>
      </c>
      <c r="BI5" s="94" t="s">
        <v>100</v>
      </c>
      <c r="BJ5" s="144">
        <v>46241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81">
        <v>27000</v>
      </c>
      <c r="BP5" s="42" t="s">
        <v>182</v>
      </c>
      <c r="BQ5" s="145" t="s">
        <v>308</v>
      </c>
    </row>
    <row r="6" spans="1:69" hidden="1" x14ac:dyDescent="0.35">
      <c r="A6" s="137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/>
      <c r="BI6" s="94"/>
      <c r="BJ6" s="144"/>
      <c r="BK6" s="94"/>
      <c r="BL6" s="95"/>
      <c r="BM6" s="96"/>
      <c r="BN6" s="94"/>
      <c r="BO6" s="146"/>
      <c r="BP6" s="42"/>
      <c r="BQ6" s="145"/>
    </row>
    <row r="7" spans="1:69" hidden="1" x14ac:dyDescent="0.35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2026-08-13T09:08:38Z</dcterms:modified>
</cp:coreProperties>
</file>