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CLV report-Asthwan Branch (1)\CLV report-Asthwan Branch\Ankit Kumar\"/>
    </mc:Choice>
  </mc:AlternateContent>
  <xr:revisionPtr revIDLastSave="0" documentId="13_ncr:1_{F4F896F9-4D85-4EAA-8ECE-8EDFE6D7C7A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1" i="20" l="1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<sst xmlns="http://schemas.openxmlformats.org/spreadsheetml/2006/main" count="348" uniqueCount="299">
  <si>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</si>
  <si>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</si>
  <si>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</si>
  <si>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</si>
  <si>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</si>
  <si>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</si>
  <si>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</si>
  <si>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</si>
  <si>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</si>
  <si>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</si>
  <si>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</si>
  <si>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</si>
  <si>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</si>
  <si>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</si>
  <si>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</si>
  <si>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</si>
  <si>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</si>
  <si>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</si>
  <si>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</si>
  <si>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</si>
  <si>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</si>
  <si>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</si>
  <si>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</si>
  <si>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</si>
  <si>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</si>
  <si>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</si>
  <si>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</si>
  <si>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</si>
  <si>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</si>
  <si>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</si>
  <si>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</si>
  <si>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</si>
  <si>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</si>
  <si>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</si>
  <si>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</si>
  <si>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</si>
  <si>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</si>
  <si>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</si>
  <si>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</si>
  <si>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</si>
  <si>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</si>
  <si>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</si>
  <si>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</si>
  <si>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</si>
  <si>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</si>
  <si>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</si>
  <si>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</si>
  <si>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</si>
  <si>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</si>
  <si>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</si>
  <si>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</si>
  <si>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</si>
  <si>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</si>
  <si>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</si>
  <si>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</si>
  <si>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</si>
  <si>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</si>
  <si>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</si>
  <si>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</si>
  <si>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</si>
  <si>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</si>
  <si>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</si>
  <si>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</si>
  <si>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</si>
  <si>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</si>
  <si>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</si>
  <si>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</si>
  <si>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</si>
  <si>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</si>
  <si>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</si>
  <si>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</si>
  <si>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</si>
  <si>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</si>
  <si>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</si>
  <si>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</si>
  <si>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</si>
  <si>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</si>
  <si>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</si>
  <si>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</si>
  <si>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</si>
  <si>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</si>
  <si>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</si>
  <si>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</si>
  <si>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</si>
  <si>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</si>
  <si>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</si>
  <si>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</si>
  <si>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</si>
  <si>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</si>
  <si>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</si>
  <si>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</si>
  <si>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</si>
  <si>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</si>
  <si>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</si>
  <si>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</si>
  <si>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</si>
  <si>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</si>
  <si>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</si>
  <si>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</si>
  <si>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</si>
  <si>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</si>
  <si>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</si>
  <si>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</si>
  <si>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</si>
  <si>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</si>
  <si>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</si>
  <si>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</si>
  <si>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</si>
  <si>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</si>
  <si>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</si>
  <si>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</si>
  <si>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</si>
  <si>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</si>
  <si>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</si>
  <si>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</si>
  <si>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</si>
  <si>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</si>
  <si>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</si>
  <si>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</si>
  <si>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</si>
  <si>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</si>
  <si>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</si>
  <si>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</si>
  <si>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</si>
  <si>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</si>
  <si>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</si>
  <si>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</si>
  <si>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</si>
  <si>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</si>
  <si>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</si>
  <si>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</si>
  <si>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</si>
  <si>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</si>
  <si>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</si>
  <si>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</si>
  <si>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</si>
  <si>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</si>
  <si>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</si>
  <si>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</si>
  <si>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</si>
  <si>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</si>
  <si>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</si>
  <si>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</si>
  <si>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</si>
  <si>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</si>
  <si>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</si>
  <si>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</si>
  <si>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</si>
  <si>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</si>
  <si>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</si>
  <si>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</si>
  <si>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</si>
  <si>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</si>
  <si>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</si>
  <si>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</si>
  <si>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</si>
  <si>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</si>
  <si>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</si>
  <si>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</si>
  <si>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</si>
  <si>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</si>
  <si>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</si>
  <si>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</si>
  <si>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</si>
  <si>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</si>
  <si>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</si>
  <si>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</si>
  <si>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</si>
  <si>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</si>
  <si>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</si>
  <si>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</si>
  <si>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</si>
  <si>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</si>
  <si>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</si>
  <si>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</si>
  <si>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</si>
  <si>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</si>
  <si>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</si>
  <si>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</si>
  <si>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</si>
  <si>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</si>
  <si>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</si>
  <si>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</si>
  <si>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</si>
  <si>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</si>
  <si>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</si>
  <si>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</si>
  <si>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</si>
  <si>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</si>
  <si>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</si>
  <si>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</si>
  <si>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</si>
  <si>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</si>
  <si>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</si>
  <si>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</si>
  <si>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</si>
  <si>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</si>
  <si>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</si>
  <si>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</si>
  <si>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</si>
  <si>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</si>
  <si>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</si>
  <si>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</si>
  <si>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</si>
  <si>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</si>
  <si>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</si>
  <si>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</si>
  <si>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</si>
  <si>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</si>
  <si>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</si>
  <si>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</si>
  <si>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</si>
  <si>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</si>
  <si>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</si>
  <si>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</si>
  <si>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</si>
  <si>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</si>
  <si>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</si>
  <si>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</si>
  <si>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</si>
  <si>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</si>
  <si>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</si>
  <si>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</si>
  <si>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</si>
  <si>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</si>
  <si>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</si>
  <si>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</si>
  <si>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</si>
  <si>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</si>
  <si>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</si>
  <si>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</si>
  <si>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</si>
  <si>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</si>
  <si>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</si>
  <si>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</si>
  <si>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</si>
  <si>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</si>
  <si>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</si>
  <si>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</si>
  <si>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</si>
  <si>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</si>
  <si>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</si>
  <si>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</si>
  <si>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</si>
  <si>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</si>
  <si>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</si>
  <si>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</si>
  <si>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Patna</t>
  </si>
  <si>
    <t>Lakhisarai</t>
  </si>
  <si>
    <t>Ashthawan</t>
  </si>
  <si>
    <t>BH3564</t>
  </si>
  <si>
    <t>bihar sharif</t>
  </si>
  <si>
    <t>SF0095862</t>
  </si>
  <si>
    <t>Nitish Kumar</t>
  </si>
  <si>
    <t>aDDAPAR</t>
  </si>
  <si>
    <t>620040 C3 KHAIRUN NISHA AADA SHALEMPUR222222 C3 G3</t>
  </si>
  <si>
    <t>Chetana</t>
  </si>
  <si>
    <t>SSF4315340</t>
  </si>
  <si>
    <t>GENERAL</t>
  </si>
  <si>
    <t>MUSLIM</t>
  </si>
  <si>
    <t>Agriculture &amp; Farming</t>
  </si>
  <si>
    <t>RUVANA KHATUN</t>
  </si>
  <si>
    <t>14-Aug-2023</t>
  </si>
  <si>
    <t>Fri</t>
  </si>
  <si>
    <t>1</t>
  </si>
  <si>
    <t>1 Yrs</t>
  </si>
  <si>
    <t>14 Aug 2023</t>
  </si>
  <si>
    <t>&lt;= 2 Years</t>
  </si>
  <si>
    <t>03-Sep-2023</t>
  </si>
  <si>
    <t>01-Sep-2024</t>
  </si>
  <si>
    <t>Open</t>
  </si>
  <si>
    <t>Anug Kumar/SF0097354</t>
  </si>
  <si>
    <t>CSS</t>
  </si>
  <si>
    <t>Dileep Kumar Sharma/SF0081511</t>
  </si>
  <si>
    <t>Santosh Swarnkar/SF0032531</t>
  </si>
  <si>
    <t>Vivek Singh/SF0090494</t>
  </si>
  <si>
    <t>Saket Nath Thakur/SF0062081</t>
  </si>
  <si>
    <t>06:25AM</t>
  </si>
  <si>
    <t>Dual Staff</t>
  </si>
  <si>
    <t>Available &amp; Updated</t>
  </si>
  <si>
    <t>Parmeshwar Nath Pathak</t>
  </si>
  <si>
    <t>G-1</t>
  </si>
  <si>
    <t>SF0075329</t>
  </si>
  <si>
    <t>Branch Manager</t>
  </si>
  <si>
    <t>G-2</t>
  </si>
  <si>
    <t>Praveen Kumar</t>
  </si>
  <si>
    <t>SF0065429</t>
  </si>
  <si>
    <t>Branch Quality Manager</t>
  </si>
  <si>
    <t>Pre-close amount Rs. 13440/- collected by BM Ankit Kumar/SF0063357 but He was not updated in FIMO.</t>
  </si>
  <si>
    <t>Ankit Kumar</t>
  </si>
  <si>
    <t>SF0063357</t>
  </si>
  <si>
    <t>Complaint Lodged</t>
  </si>
  <si>
    <t>Absconding</t>
  </si>
  <si>
    <t>Completed-Report Submitted</t>
  </si>
  <si>
    <t>Pre-close amount Rs. 13440/- collected by BM Ankit Kumar/SF0063357 of 18/02/2025. But he was not updated in FIMO.</t>
  </si>
  <si>
    <t>To Date : 06/06/25</t>
  </si>
  <si>
    <t>Reporting Time : 05:29 PM</t>
  </si>
  <si>
    <t>1. Pre-close amount Rs. 13440/- collected by BM Ankit Kumar/SF0063357 but He was not updated in FIMO.</t>
  </si>
  <si>
    <t>FN25-26-00972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</si>
</sst>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B5" sqref="B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BH3564</v>
      </c>
      <c r="D5" s="63" t="str">
        <f>IF('Physical Cash at Safe'!D28="Yes", 'Physical Cash at Safe'!A4, 'Borrower Wise Details'!C5)</f>
        <v>Ashthawan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45809</v>
      </c>
      <c r="H5" s="107" t="s">
        <v>272</v>
      </c>
      <c r="I5" s="61">
        <v>45818</v>
      </c>
      <c r="J5" s="74" t="str">
        <f>IF('Physical Cash at Safe'!D28="Yes",'Physical Cash at Safe'!E28,IF('Borrower Wise Details'!D5&lt;&gt;"",'Borrower Wise Details'!D5,""))</f>
        <v>FN25-26-00972</v>
      </c>
      <c r="K5" s="81">
        <v>1</v>
      </c>
      <c r="L5" s="82">
        <v>13440</v>
      </c>
      <c r="M5" s="82">
        <v>0</v>
      </c>
      <c r="N5" s="82" t="s">
        <v>273</v>
      </c>
      <c r="O5" s="82" t="s">
        <v>274</v>
      </c>
      <c r="P5" s="82" t="s">
        <v>275</v>
      </c>
      <c r="Q5" s="82" t="s">
        <v>276</v>
      </c>
      <c r="R5" s="75" t="str">
        <f>IF('Physical Cash at Safe'!$D$28="Yes", 'Physical Cash at Safe'!$A$28, IF('Borrower Wise Details'!F5&lt;&gt;"", 'Borrower Wise Details'!F5, ""))</f>
        <v>Ankit Kumar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SF0063357</v>
      </c>
      <c r="U5" s="77" t="s">
        <v>292</v>
      </c>
      <c r="V5" s="61">
        <v>45783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293</v>
      </c>
      <c r="Z5" s="61">
        <v>45822</v>
      </c>
      <c r="AA5" s="61">
        <v>45822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13440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13440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45824</v>
      </c>
      <c r="AH5" s="70" t="s">
        <v>297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BH3564</v>
      </c>
      <c r="C5" s="50" t="str">
        <f>IF('Fraud Investigation Report'!D5="", "", 'Fraud Investigation Report'!D5)</f>
        <v>Ashthawan</v>
      </c>
      <c r="D5" s="68" t="str">
        <f>IF(OR('Fraud Investigation Report'!R5="", 'Fraud Investigation Report'!R5=0), "", 'Fraud Investigation Report'!R5)</f>
        <v>Ankit Kumar</v>
      </c>
      <c r="E5" s="68" t="str">
        <f>IF(OR('Fraud Investigation Report'!T5="", 'Fraud Investigation Report'!T5=0), "", 'Fraud Investigation Report'!T5)</f>
        <v>SF0063357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FN25-26-00972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13440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13440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13440</v>
      </c>
      <c r="Q5" s="49"/>
      <c r="R5" s="84" t="s">
        <v>291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90" zoomScaleNormal="9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250</v>
      </c>
      <c r="B4" s="41" t="s">
        <v>249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246</v>
      </c>
      <c r="B6" s="18">
        <v>45815</v>
      </c>
      <c r="C6" s="18">
        <v>45814</v>
      </c>
      <c r="D6" s="18">
        <v>45815</v>
      </c>
      <c r="E6" s="19" t="s">
        <v>277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402</v>
      </c>
      <c r="E11" s="23">
        <f t="shared" ref="E11:E17" si="0">D11*A11</f>
        <v>201000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106</v>
      </c>
      <c r="E12" s="23">
        <f t="shared" si="0"/>
        <v>21200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258</v>
      </c>
      <c r="E13" s="23">
        <f t="shared" si="0"/>
        <v>25800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51</v>
      </c>
      <c r="E14" s="23">
        <f t="shared" si="0"/>
        <v>2550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67</v>
      </c>
      <c r="E15" s="23">
        <f t="shared" si="0"/>
        <v>1340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8</v>
      </c>
      <c r="E16" s="23">
        <f t="shared" si="0"/>
        <v>80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251977</v>
      </c>
      <c r="C18" s="23">
        <f>B18</f>
        <v>251977</v>
      </c>
      <c r="D18" s="27">
        <v>7</v>
      </c>
      <c r="E18" s="28">
        <f>D18</f>
        <v>7</v>
      </c>
    </row>
    <row r="19" spans="1:5" ht="14.4" x14ac:dyDescent="0.3">
      <c r="A19" s="29"/>
      <c r="B19" s="30" t="s">
        <v>76</v>
      </c>
      <c r="C19" s="31">
        <f>SUM(C10:C18)</f>
        <v>251977</v>
      </c>
      <c r="D19" s="30" t="s">
        <v>76</v>
      </c>
      <c r="E19" s="31">
        <f>SUM(E10:E18)</f>
        <v>251977</v>
      </c>
    </row>
    <row r="20" spans="1:5" ht="30" customHeight="1" x14ac:dyDescent="0.3">
      <c r="A20" s="161" t="s">
        <v>97</v>
      </c>
      <c r="B20" s="162"/>
      <c r="C20" s="32">
        <v>251977</v>
      </c>
      <c r="D20" s="33" t="s">
        <v>91</v>
      </c>
      <c r="E20" s="34">
        <v>0</v>
      </c>
    </row>
    <row r="21" spans="1:5" ht="30" customHeight="1" x14ac:dyDescent="0.3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40" t="s">
        <v>216</v>
      </c>
      <c r="E29" s="141"/>
    </row>
    <row r="30" spans="1:5" ht="40.049999999999997" customHeight="1" x14ac:dyDescent="0.3">
      <c r="A30" s="127"/>
      <c r="B30" s="127"/>
      <c r="C30" s="128"/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217</v>
      </c>
      <c r="B32" s="38" t="s">
        <v>278</v>
      </c>
      <c r="C32" s="37" t="s">
        <v>82</v>
      </c>
      <c r="D32" s="138" t="s">
        <v>279</v>
      </c>
      <c r="E32" s="139"/>
    </row>
    <row r="33" spans="1:5" ht="18" customHeight="1" x14ac:dyDescent="0.3">
      <c r="A33" s="37" t="s">
        <v>83</v>
      </c>
      <c r="B33" s="106" t="s">
        <v>281</v>
      </c>
      <c r="C33" s="39" t="s">
        <v>84</v>
      </c>
      <c r="D33" s="132" t="s">
        <v>284</v>
      </c>
      <c r="E33" s="133"/>
    </row>
    <row r="34" spans="1:5" ht="27.6" x14ac:dyDescent="0.3">
      <c r="A34" s="39" t="s">
        <v>218</v>
      </c>
      <c r="B34" s="38" t="s">
        <v>280</v>
      </c>
      <c r="C34" s="39" t="s">
        <v>219</v>
      </c>
      <c r="D34" s="134" t="s">
        <v>285</v>
      </c>
      <c r="E34" s="135"/>
    </row>
    <row r="35" spans="1:5" ht="27.6" x14ac:dyDescent="0.3">
      <c r="A35" s="39" t="s">
        <v>220</v>
      </c>
      <c r="B35" s="38" t="s">
        <v>282</v>
      </c>
      <c r="C35" s="39" t="s">
        <v>222</v>
      </c>
      <c r="D35" s="134" t="s">
        <v>286</v>
      </c>
      <c r="E35" s="135"/>
    </row>
    <row r="36" spans="1:5" ht="25.5" customHeight="1" x14ac:dyDescent="0.3">
      <c r="A36" s="39" t="s">
        <v>221</v>
      </c>
      <c r="B36" s="38" t="s">
        <v>283</v>
      </c>
      <c r="C36" s="39" t="s">
        <v>223</v>
      </c>
      <c r="D36" s="136" t="s">
        <v>287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Normal="100" workbookViewId="0">
      <pane xSplit="10" topLeftCell="K1" activePane="topRight" state="frozen"/>
      <selection pane="topRight"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BH3564</v>
      </c>
      <c r="C5" s="119" t="str">
        <f>IF('Loan Outstanding Report'!$H$5="", "", 'Loan Outstanding Report'!$H$5)</f>
        <v>Ashthawan</v>
      </c>
      <c r="D5" s="41" t="s">
        <v>298</v>
      </c>
      <c r="E5" s="65">
        <v>45815</v>
      </c>
      <c r="F5" s="38" t="s">
        <v>289</v>
      </c>
      <c r="G5" s="49" t="s">
        <v>290</v>
      </c>
      <c r="H5" s="49" t="s">
        <v>283</v>
      </c>
      <c r="I5" s="120" t="s">
        <v>254</v>
      </c>
      <c r="J5" s="120" t="s">
        <v>257</v>
      </c>
      <c r="K5" s="120" t="s">
        <v>261</v>
      </c>
      <c r="L5" s="11">
        <v>352517720</v>
      </c>
      <c r="M5" s="65" t="s">
        <v>262</v>
      </c>
      <c r="N5" s="124">
        <v>42000</v>
      </c>
      <c r="O5" s="124">
        <v>2240</v>
      </c>
      <c r="P5" s="121" t="s">
        <v>140</v>
      </c>
      <c r="Q5" s="80">
        <v>45706</v>
      </c>
      <c r="R5" s="124">
        <v>13440</v>
      </c>
      <c r="S5" s="124">
        <v>0</v>
      </c>
      <c r="T5" s="124">
        <v>0</v>
      </c>
      <c r="U5" s="125">
        <f t="shared" ref="U5" si="0">IF(AND(ISBLANK(R5),ISBLANK(S5),ISBLANK(T5)),"",R5-(S5+T5))</f>
        <v>13440</v>
      </c>
      <c r="V5" s="117" t="s">
        <v>203</v>
      </c>
      <c r="W5" s="122" t="s">
        <v>294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ref="D11:D70" si="4">IF(J11&lt;&gt;"", $D$5, "")</f>
        <v/>
      </c>
      <c r="E11" s="65"/>
      <c r="F11" s="38" t="str">
        <f t="shared" ref="F11:F70" si="5">IF(J11&lt;&gt;"", $F$5, "")</f>
        <v/>
      </c>
      <c r="G11" s="49" t="str">
        <f t="shared" ref="G11:G70" si="6">IF(J11&lt;&gt;"", $G$5, "")</f>
        <v/>
      </c>
      <c r="H11" s="49" t="str">
        <f t="shared" ref="H11:H70" si="7">IF(J11&lt;&gt;"", $H$5, "")</f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pane xSplit="16" topLeftCell="Q1" activePane="topRight" state="frozen"/>
      <selection pane="topRight" activeCell="A5" sqref="A5"/>
    </sheetView>
  </sheetViews>
  <sheetFormatPr defaultColWidth="0" defaultRowHeight="14.4" zeroHeight="1" x14ac:dyDescent="0.3"/>
  <cols>
    <col min="1" max="1" width="8.5546875" style="99" customWidth="1"/>
    <col min="2" max="2" width="10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295</v>
      </c>
      <c r="B2" s="129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296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249</v>
      </c>
      <c r="I5" s="84">
        <v>225206</v>
      </c>
      <c r="J5" s="38" t="s">
        <v>251</v>
      </c>
      <c r="K5" s="84">
        <v>225206</v>
      </c>
      <c r="L5" s="84" t="s">
        <v>252</v>
      </c>
      <c r="M5" s="38" t="s">
        <v>253</v>
      </c>
      <c r="N5" s="84">
        <v>400791</v>
      </c>
      <c r="O5" s="84" t="s">
        <v>254</v>
      </c>
      <c r="P5" s="84">
        <v>708850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541</v>
      </c>
      <c r="X5" s="38" t="s">
        <v>260</v>
      </c>
      <c r="Y5" s="84">
        <v>352517720</v>
      </c>
      <c r="Z5" s="38" t="s">
        <v>261</v>
      </c>
      <c r="AA5" s="108" t="s">
        <v>262</v>
      </c>
      <c r="AB5" s="84">
        <v>42000</v>
      </c>
      <c r="AC5" s="108" t="s">
        <v>263</v>
      </c>
      <c r="AD5" s="84">
        <v>24</v>
      </c>
      <c r="AE5" s="84" t="s">
        <v>264</v>
      </c>
      <c r="AF5" s="84" t="s">
        <v>265</v>
      </c>
      <c r="AG5" s="108" t="s">
        <v>266</v>
      </c>
      <c r="AH5" s="84" t="s">
        <v>267</v>
      </c>
      <c r="AI5" s="108" t="s">
        <v>268</v>
      </c>
      <c r="AJ5" s="84">
        <v>2240</v>
      </c>
      <c r="AK5" s="84">
        <v>2240</v>
      </c>
      <c r="AL5" s="108" t="s">
        <v>269</v>
      </c>
      <c r="AM5" s="84">
        <v>20508.87</v>
      </c>
      <c r="AN5" s="112">
        <v>8611.1299999999992</v>
      </c>
      <c r="AO5" s="112">
        <v>29120</v>
      </c>
      <c r="AP5" s="112">
        <v>21491.13</v>
      </c>
      <c r="AQ5" s="112">
        <v>2729.87</v>
      </c>
      <c r="AR5" s="112">
        <v>24221</v>
      </c>
      <c r="AS5" s="112">
        <v>15438.39</v>
      </c>
      <c r="AT5" s="112">
        <v>2481.61</v>
      </c>
      <c r="AU5" s="112">
        <v>17920</v>
      </c>
      <c r="AV5" s="84">
        <v>21</v>
      </c>
      <c r="AW5" s="84"/>
      <c r="AX5" s="84"/>
      <c r="AY5" s="108"/>
      <c r="AZ5" s="84"/>
      <c r="BA5" s="84"/>
      <c r="BB5" s="84" t="s">
        <v>270</v>
      </c>
      <c r="BC5" s="84"/>
      <c r="BD5" s="108"/>
      <c r="BE5" s="84">
        <v>0</v>
      </c>
      <c r="BF5" s="38"/>
      <c r="BG5" s="84">
        <v>7257017861</v>
      </c>
      <c r="BH5" s="114" t="s">
        <v>271</v>
      </c>
      <c r="BI5" s="38" t="s">
        <v>110</v>
      </c>
      <c r="BJ5" s="85">
        <v>45822</v>
      </c>
      <c r="BK5" s="84"/>
      <c r="BL5" s="38" t="s">
        <v>114</v>
      </c>
      <c r="BM5" s="115" t="s">
        <v>119</v>
      </c>
      <c r="BN5" s="116" t="s">
        <v>199</v>
      </c>
      <c r="BO5" s="84" t="s">
        <v>242</v>
      </c>
      <c r="BP5" s="84">
        <v>13440</v>
      </c>
      <c r="BQ5" s="117" t="s">
        <v>203</v>
      </c>
      <c r="BR5" s="118" t="s">
        <v>288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30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2025-06-07T03:47:38Z</cp:lastPrinted>
  <dcterms:created xsi:type="dcterms:W3CDTF">2023-04-07T11:05:50Z</dcterms:created>
  <dcterms:modified xsi:type="dcterms:W3CDTF">2025-06-16T12:36:07Z</dcterms:modified>
</cp:coreProperties>
</file>