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3813\Downloads\CLV report-Asthwan Branch (1)\CLV report-Asthwan Branch\Suryakant kumar\"/>
    </mc:Choice>
  </mc:AlternateContent>
  <xr:revisionPtr revIDLastSave="0" documentId="8_{B6B0C9C4-6EF1-406C-B56D-392C65B0B4F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0" i="20" l="1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<sst xmlns="http://schemas.openxmlformats.org/spreadsheetml/2006/main" count="377" uniqueCount="300">
  <si>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</si>
  <si>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</si>
  <si>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</si>
  <si>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</si>
  <si>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</si>
  <si>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</si>
  <si>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</si>
  <si>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</si>
  <si>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</si>
  <si>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</si>
  <si>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</si>
  <si>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</si>
  <si>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</si>
  <si>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</si>
  <si>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</si>
  <si>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</si>
  <si>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</si>
  <si>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</si>
  <si>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</si>
  <si>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</si>
  <si>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</si>
  <si>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</si>
  <si>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</si>
  <si>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</si>
  <si>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</si>
  <si>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</si>
  <si>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</si>
  <si>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</si>
  <si>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</si>
  <si>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</si>
  <si>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</si>
  <si>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</si>
  <si>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</si>
  <si>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</si>
  <si>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</si>
  <si>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</si>
  <si>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</si>
  <si>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</si>
  <si>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</si>
  <si>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</si>
  <si>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</si>
  <si>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</si>
  <si>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</si>
  <si>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</si>
  <si>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</si>
  <si>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</si>
  <si>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</si>
  <si>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</si>
  <si>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</si>
  <si>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</si>
  <si>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</si>
  <si>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</si>
  <si>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</si>
  <si>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</si>
  <si>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</si>
  <si>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</si>
  <si>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</si>
  <si>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</si>
  <si>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</si>
  <si>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</si>
  <si>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</si>
  <si>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</si>
  <si>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</si>
  <si>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</si>
  <si>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</si>
  <si>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</si>
  <si>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</si>
  <si>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</si>
  <si>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</si>
  <si>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</si>
  <si>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</si>
  <si>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</si>
  <si>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</si>
  <si>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</si>
  <si>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</si>
  <si>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</si>
  <si>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</si>
  <si>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</si>
  <si>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</si>
  <si>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</si>
  <si>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</si>
  <si>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</si>
  <si>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</si>
  <si>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</si>
  <si>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</si>
  <si>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</si>
  <si>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</si>
  <si>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</si>
  <si>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</si>
  <si>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</si>
  <si>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</si>
  <si>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</si>
  <si>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</si>
  <si>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</si>
  <si>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</si>
  <si>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</si>
  <si>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</si>
  <si>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</si>
  <si>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</si>
  <si>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</si>
  <si>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</si>
  <si>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</si>
  <si>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</si>
  <si>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</si>
  <si>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</si>
  <si>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</si>
  <si>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</si>
  <si>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</si>
  <si>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</si>
  <si>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</si>
  <si>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</si>
  <si>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</si>
  <si>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</si>
  <si>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</si>
  <si>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</si>
  <si>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</si>
  <si>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</si>
  <si>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</si>
  <si>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</si>
  <si>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</si>
  <si>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</si>
  <si>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</si>
  <si>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</si>
  <si>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</si>
  <si>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</si>
  <si>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</si>
  <si>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</si>
  <si>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</si>
  <si>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</si>
  <si>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</si>
  <si>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</si>
  <si>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</si>
  <si>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</si>
  <si>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</si>
  <si>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</si>
  <si>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</si>
  <si>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</si>
  <si>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</si>
  <si>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</si>
  <si>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</si>
  <si>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</si>
  <si>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</si>
  <si>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</si>
  <si>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</si>
  <si>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</si>
  <si>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</si>
  <si>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</si>
  <si>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</si>
  <si>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</si>
  <si>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</si>
  <si>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</si>
  <si>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</si>
  <si>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</si>
  <si>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</si>
  <si>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</si>
  <si>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</si>
  <si>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</si>
  <si>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</si>
  <si>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</si>
  <si>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</si>
  <si>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</si>
  <si>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</si>
  <si>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</si>
  <si>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</si>
  <si>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</si>
  <si>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</si>
  <si>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</si>
  <si>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</si>
  <si>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</si>
  <si>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</si>
  <si>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</si>
  <si>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</si>
  <si>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</si>
  <si>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</si>
  <si>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</si>
  <si>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</si>
  <si>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</si>
  <si>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</si>
  <si>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</si>
  <si>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</si>
  <si>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</si>
  <si>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</si>
  <si>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</si>
  <si>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</si>
  <si>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</si>
  <si>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</si>
  <si>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</si>
  <si>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</si>
  <si>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</si>
  <si>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</si>
  <si>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</si>
  <si>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</si>
  <si>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</si>
  <si>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</si>
  <si>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</si>
  <si>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</si>
  <si>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</si>
  <si>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</si>
  <si>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</si>
  <si>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</si>
  <si>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</si>
  <si>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</si>
  <si>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</si>
  <si>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</si>
  <si>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</si>
  <si>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</si>
  <si>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</si>
  <si>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</si>
  <si>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</si>
  <si>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</si>
  <si>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</si>
  <si>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</si>
  <si>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</si>
  <si>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</si>
  <si>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</si>
  <si>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</si>
  <si>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</si>
  <si>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</si>
  <si>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</si>
  <si>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</si>
  <si>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</si>
  <si>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</si>
  <si>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</si>
  <si>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</si>
  <si>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</si>
  <si>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</si>
  <si>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</si>
  <si>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</si>
  <si>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</si>
  <si>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</si>
  <si>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</si>
  <si>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</si>
  <si>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</si>
  <si>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</si>
  <si>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</si>
  <si>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</si>
  <si>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</si>
  <si>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</si>
  <si>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</si>
  <si>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</si>
  <si>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</si>
  <si>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</si>
  <si>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</si>
  <si>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</si>
  <si>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</si>
  <si>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</si>
  <si>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</si>
  <si>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</si>
  <si>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Bihar-2</t>
  </si>
  <si>
    <t>Patna</t>
  </si>
  <si>
    <t>Lakhisarai</t>
  </si>
  <si>
    <t>Ashthawan</t>
  </si>
  <si>
    <t>BH3564</t>
  </si>
  <si>
    <t>bihar sharif</t>
  </si>
  <si>
    <t>SF0095862</t>
  </si>
  <si>
    <t>Nitish Kumar</t>
  </si>
  <si>
    <t>aDDAPAR</t>
  </si>
  <si>
    <t>620040 C3 KHAIRUN NISHA AADA SHALEMPUR222222 C3 G3</t>
  </si>
  <si>
    <t>Chetana</t>
  </si>
  <si>
    <t>SSF4315340</t>
  </si>
  <si>
    <t>GENERAL</t>
  </si>
  <si>
    <t>MUSLIM</t>
  </si>
  <si>
    <t>Agriculture &amp; Farming</t>
  </si>
  <si>
    <t>RUVANA KHATUN</t>
  </si>
  <si>
    <t>14-Aug-2023</t>
  </si>
  <si>
    <t>Fri</t>
  </si>
  <si>
    <t>1</t>
  </si>
  <si>
    <t>1 Yrs</t>
  </si>
  <si>
    <t>14 Aug 2023</t>
  </si>
  <si>
    <t>&lt;= 2 Years</t>
  </si>
  <si>
    <t>03-Sep-2023</t>
  </si>
  <si>
    <t>01-Sep-2024</t>
  </si>
  <si>
    <t>Open</t>
  </si>
  <si>
    <t>Anug Kumar/SF0097354</t>
  </si>
  <si>
    <t>Suryakant Kumar</t>
  </si>
  <si>
    <t>SF0081161</t>
  </si>
  <si>
    <t>Loan Officer</t>
  </si>
  <si>
    <t>Branch Manager</t>
  </si>
  <si>
    <t>EMI amount Rs. 2240.00 /-  collected By Lo Suryakant Kumar/SF0081116 of 03/10/2024 , But he was not updated in Fimo.</t>
  </si>
  <si>
    <t>EMI amount Rs. 2240.00 /-  collected By Lo Suryakant Kumar/SF0081116 of 03/11/2024 , But he was not updated in Fimo.</t>
  </si>
  <si>
    <t>EMI amount Rs. 2240.00 /-  collected By Lo Suryakant Kumar/SF0081116 of 03/12/2024 , But he was not updated in Fimo.</t>
  </si>
  <si>
    <t>Dual Staff</t>
  </si>
  <si>
    <t>G-1</t>
  </si>
  <si>
    <t>Parmeshwar Nath Pathak</t>
  </si>
  <si>
    <t>SF0075329</t>
  </si>
  <si>
    <t>Available &amp; Updated</t>
  </si>
  <si>
    <t>G-2</t>
  </si>
  <si>
    <t>Praveen Kumar</t>
  </si>
  <si>
    <t>SF0065429</t>
  </si>
  <si>
    <t>Branch Quality Manager</t>
  </si>
  <si>
    <t>CSS</t>
  </si>
  <si>
    <t>Dileep Kumar Sharma/SF0081511</t>
  </si>
  <si>
    <t>Santosh Swarnkar/SF0032531</t>
  </si>
  <si>
    <t>Vivek Singh/SF0090494</t>
  </si>
  <si>
    <t>Saket Nath Thakur/SF0062081</t>
  </si>
  <si>
    <t>Completed-Report Submitted</t>
  </si>
  <si>
    <t xml:space="preserve">She paid 04 emi of Rs-2240 on 03/10/2024, Rs-2240 on 03/11/2024, Rs-2240 on 03/12/2024 &amp; Rs-2240 on 03/01/2025 to Lo Suryakant Kumar/SF0081161 But the same not accounted in fimo till now.
</t>
  </si>
  <si>
    <t>EMI amount Rs. 2240.00 /-  collected Lo Suryakant Kumar/SF0081116 of 03/01/2025 , But he was not updated in Fimo.</t>
  </si>
  <si>
    <t>Complaint Lodged</t>
  </si>
  <si>
    <t>FN25-26-00973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</si>
</sst>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BH3564</v>
      </c>
      <c r="D5" s="63" t="str">
        <f>IF('Physical Cash at Safe'!D28="Yes", 'Physical Cash at Safe'!A4, 'Borrower Wise Details'!C5)</f>
        <v>Ashthawan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45809</v>
      </c>
      <c r="H5" s="107" t="s">
        <v>290</v>
      </c>
      <c r="I5" s="61">
        <v>45818</v>
      </c>
      <c r="J5" s="74" t="str">
        <f>IF('Physical Cash at Safe'!D28="Yes",'Physical Cash at Safe'!E28,IF('Borrower Wise Details'!D5&lt;&gt;"",'Borrower Wise Details'!D5,""))</f>
        <v>FN25-26-00973</v>
      </c>
      <c r="K5" s="81">
        <v>1</v>
      </c>
      <c r="L5" s="82">
        <v>0</v>
      </c>
      <c r="M5" s="82">
        <v>0</v>
      </c>
      <c r="N5" s="82" t="s">
        <v>291</v>
      </c>
      <c r="O5" s="82" t="s">
        <v>292</v>
      </c>
      <c r="P5" s="82" t="s">
        <v>293</v>
      </c>
      <c r="Q5" s="82" t="s">
        <v>294</v>
      </c>
      <c r="R5" s="75" t="str">
        <f>IF('Physical Cash at Safe'!$D$28="Yes", 'Physical Cash at Safe'!$A$28, IF('Borrower Wise Details'!F5&lt;&gt;"", 'Borrower Wise Details'!F5, ""))</f>
        <v>Suryakant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SF0081161</v>
      </c>
      <c r="U5" s="77" t="s">
        <v>199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295</v>
      </c>
      <c r="Z5" s="61">
        <v>45822</v>
      </c>
      <c r="AA5" s="61">
        <v>45822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8960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8960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45824</v>
      </c>
      <c r="AH5" s="70" t="s">
        <v>296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BH3564</v>
      </c>
      <c r="C5" s="50" t="str">
        <f>IF('Fraud Investigation Report'!D5="", "", 'Fraud Investigation Report'!D5)</f>
        <v>Ashthawan</v>
      </c>
      <c r="D5" s="68" t="str">
        <f>IF(OR('Fraud Investigation Report'!R5="", 'Fraud Investigation Report'!R5=0), "", 'Fraud Investigation Report'!R5)</f>
        <v>Suryakant Kumar</v>
      </c>
      <c r="E5" s="68" t="str">
        <f>IF(OR('Fraud Investigation Report'!T5="", 'Fraud Investigation Report'!T5=0), "", 'Fraud Investigation Report'!T5)</f>
        <v>SF0081161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FN25-26-00973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8960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8960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8960</v>
      </c>
      <c r="Q5" s="49"/>
      <c r="R5" s="84" t="s">
        <v>298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251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248</v>
      </c>
      <c r="B6" s="18">
        <v>45815</v>
      </c>
      <c r="C6" s="18">
        <v>45814</v>
      </c>
      <c r="D6" s="18">
        <v>45815</v>
      </c>
      <c r="E6" s="19">
        <v>0.2673611111111111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>
        <v>402</v>
      </c>
      <c r="E11" s="23">
        <f t="shared" ref="E11:E17" si="0">D11*A11</f>
        <v>201000</v>
      </c>
    </row>
    <row r="12" spans="1:5" ht="14.4" x14ac:dyDescent="0.3">
      <c r="A12" s="24">
        <v>200</v>
      </c>
      <c r="B12" s="25"/>
      <c r="C12" s="23">
        <f>B12*A12</f>
        <v>0</v>
      </c>
      <c r="D12" s="25">
        <v>106</v>
      </c>
      <c r="E12" s="23">
        <f t="shared" si="0"/>
        <v>21200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>
        <v>258</v>
      </c>
      <c r="E13" s="23">
        <f t="shared" si="0"/>
        <v>25800</v>
      </c>
    </row>
    <row r="14" spans="1:5" ht="14.4" x14ac:dyDescent="0.3">
      <c r="A14" s="24">
        <v>50</v>
      </c>
      <c r="B14" s="25"/>
      <c r="C14" s="23">
        <f t="shared" si="1"/>
        <v>0</v>
      </c>
      <c r="D14" s="25">
        <v>51</v>
      </c>
      <c r="E14" s="23">
        <f t="shared" si="0"/>
        <v>2550</v>
      </c>
    </row>
    <row r="15" spans="1:5" ht="14.4" x14ac:dyDescent="0.3">
      <c r="A15" s="24">
        <v>20</v>
      </c>
      <c r="B15" s="25"/>
      <c r="C15" s="23">
        <f t="shared" si="1"/>
        <v>0</v>
      </c>
      <c r="D15" s="25">
        <v>67</v>
      </c>
      <c r="E15" s="23">
        <f t="shared" si="0"/>
        <v>1340</v>
      </c>
    </row>
    <row r="16" spans="1:5" ht="14.4" x14ac:dyDescent="0.3">
      <c r="A16" s="24">
        <v>10</v>
      </c>
      <c r="B16" s="25"/>
      <c r="C16" s="23">
        <f t="shared" si="1"/>
        <v>0</v>
      </c>
      <c r="D16" s="25">
        <v>8</v>
      </c>
      <c r="E16" s="23">
        <f t="shared" si="0"/>
        <v>80</v>
      </c>
    </row>
    <row r="17" spans="1:5" ht="14.4" x14ac:dyDescent="0.3">
      <c r="A17" s="24">
        <v>5</v>
      </c>
      <c r="B17" s="25"/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251977</v>
      </c>
      <c r="C18" s="23">
        <f>B18</f>
        <v>251977</v>
      </c>
      <c r="D18" s="27">
        <v>7</v>
      </c>
      <c r="E18" s="28">
        <f>D18</f>
        <v>7</v>
      </c>
    </row>
    <row r="19" spans="1:5" ht="14.4" x14ac:dyDescent="0.3">
      <c r="A19" s="29"/>
      <c r="B19" s="30" t="s">
        <v>76</v>
      </c>
      <c r="C19" s="31">
        <f>SUM(C10:C18)</f>
        <v>251977</v>
      </c>
      <c r="D19" s="30" t="s">
        <v>76</v>
      </c>
      <c r="E19" s="31">
        <f>SUM(E10:E18)</f>
        <v>251977</v>
      </c>
    </row>
    <row r="20" spans="1:5" ht="30" customHeight="1" x14ac:dyDescent="0.3">
      <c r="A20" s="144" t="s">
        <v>97</v>
      </c>
      <c r="B20" s="145"/>
      <c r="C20" s="32">
        <v>251977</v>
      </c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189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6" t="s">
        <v>218</v>
      </c>
      <c r="E29" s="157"/>
    </row>
    <row r="30" spans="1:5" ht="40.049999999999997" customHeight="1" x14ac:dyDescent="0.3">
      <c r="A30" s="127"/>
      <c r="B30" s="127"/>
      <c r="C30" s="128"/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219</v>
      </c>
      <c r="B32" s="38" t="s">
        <v>281</v>
      </c>
      <c r="C32" s="37" t="s">
        <v>82</v>
      </c>
      <c r="D32" s="154" t="s">
        <v>285</v>
      </c>
      <c r="E32" s="155"/>
    </row>
    <row r="33" spans="1:5" ht="18" customHeight="1" x14ac:dyDescent="0.3">
      <c r="A33" s="37" t="s">
        <v>83</v>
      </c>
      <c r="B33" s="106" t="s">
        <v>282</v>
      </c>
      <c r="C33" s="39" t="s">
        <v>84</v>
      </c>
      <c r="D33" s="148" t="s">
        <v>286</v>
      </c>
      <c r="E33" s="149"/>
    </row>
    <row r="34" spans="1:5" ht="27.6" x14ac:dyDescent="0.3">
      <c r="A34" s="39" t="s">
        <v>220</v>
      </c>
      <c r="B34" s="38" t="s">
        <v>283</v>
      </c>
      <c r="C34" s="39" t="s">
        <v>221</v>
      </c>
      <c r="D34" s="150" t="s">
        <v>287</v>
      </c>
      <c r="E34" s="151"/>
    </row>
    <row r="35" spans="1:5" ht="27.6" x14ac:dyDescent="0.3">
      <c r="A35" s="39" t="s">
        <v>222</v>
      </c>
      <c r="B35" s="38" t="s">
        <v>284</v>
      </c>
      <c r="C35" s="39" t="s">
        <v>224</v>
      </c>
      <c r="D35" s="150" t="s">
        <v>288</v>
      </c>
      <c r="E35" s="151"/>
    </row>
    <row r="36" spans="1:5" ht="25.5" customHeight="1" x14ac:dyDescent="0.3">
      <c r="A36" s="39" t="s">
        <v>223</v>
      </c>
      <c r="B36" s="38" t="s">
        <v>277</v>
      </c>
      <c r="C36" s="39" t="s">
        <v>225</v>
      </c>
      <c r="D36" s="152" t="s">
        <v>289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topLeftCell="K1" activePane="topRight" state="frozen"/>
      <selection pane="topRight" activeCell="E5" sqref="E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BH3564</v>
      </c>
      <c r="C5" s="119" t="str">
        <f>IF('Loan Outstanding Report'!$H$5="", "", 'Loan Outstanding Report'!$H$5)</f>
        <v>Ashthawan</v>
      </c>
      <c r="D5" s="41" t="s">
        <v>299</v>
      </c>
      <c r="E5" s="65">
        <v>45822</v>
      </c>
      <c r="F5" s="38" t="s">
        <v>274</v>
      </c>
      <c r="G5" s="49" t="s">
        <v>275</v>
      </c>
      <c r="H5" s="49" t="s">
        <v>276</v>
      </c>
      <c r="I5" s="120" t="s">
        <v>256</v>
      </c>
      <c r="J5" s="120" t="s">
        <v>259</v>
      </c>
      <c r="K5" s="120" t="s">
        <v>263</v>
      </c>
      <c r="L5" s="11">
        <v>352517720</v>
      </c>
      <c r="M5" s="65" t="s">
        <v>264</v>
      </c>
      <c r="N5" s="124">
        <v>42000</v>
      </c>
      <c r="O5" s="124">
        <v>2240</v>
      </c>
      <c r="P5" s="121" t="s">
        <v>139</v>
      </c>
      <c r="Q5" s="80">
        <v>45568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 t="s">
        <v>278</v>
      </c>
    </row>
    <row r="6" spans="1:23" ht="25.05" customHeight="1" x14ac:dyDescent="0.3">
      <c r="A6" s="64">
        <v>2</v>
      </c>
      <c r="B6" s="60" t="str">
        <f>IF(J6&lt;&gt;"", $B$5, "")</f>
        <v>BH3564</v>
      </c>
      <c r="C6" s="119" t="str">
        <f>IF(J6&lt;&gt;"", $C$5, "")</f>
        <v>Ashthawan</v>
      </c>
      <c r="D6" s="41" t="str">
        <f>IF(J6&lt;&gt;"", $D$5, "")</f>
        <v>FN25-26-00973</v>
      </c>
      <c r="E6" s="65">
        <v>45822</v>
      </c>
      <c r="F6" s="38" t="s">
        <v>274</v>
      </c>
      <c r="G6" s="49" t="s">
        <v>275</v>
      </c>
      <c r="H6" s="49" t="s">
        <v>276</v>
      </c>
      <c r="I6" s="120" t="s">
        <v>256</v>
      </c>
      <c r="J6" s="120" t="s">
        <v>259</v>
      </c>
      <c r="K6" s="120" t="s">
        <v>263</v>
      </c>
      <c r="L6" s="11">
        <v>352517720</v>
      </c>
      <c r="M6" s="65" t="s">
        <v>264</v>
      </c>
      <c r="N6" s="124">
        <v>42000</v>
      </c>
      <c r="O6" s="124">
        <v>2240</v>
      </c>
      <c r="P6" s="121" t="s">
        <v>139</v>
      </c>
      <c r="Q6" s="80">
        <v>45599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201</v>
      </c>
      <c r="W6" s="122" t="s">
        <v>279</v>
      </c>
    </row>
    <row r="7" spans="1:23" ht="25.05" customHeight="1" x14ac:dyDescent="0.3">
      <c r="A7" s="64">
        <v>3</v>
      </c>
      <c r="B7" s="60" t="str">
        <f t="shared" ref="B7:B70" si="2">IF(J7&lt;&gt;"", $B$5, "")</f>
        <v>BH3564</v>
      </c>
      <c r="C7" s="119" t="str">
        <f t="shared" ref="C7:C70" si="3">IF(J7&lt;&gt;"", $C$5, "")</f>
        <v>Ashthawan</v>
      </c>
      <c r="D7" s="41" t="str">
        <f t="shared" ref="D7:D70" si="4">IF(J7&lt;&gt;"", $D$5, "")</f>
        <v>FN25-26-00973</v>
      </c>
      <c r="E7" s="65">
        <v>45822</v>
      </c>
      <c r="F7" s="38" t="s">
        <v>274</v>
      </c>
      <c r="G7" s="49" t="s">
        <v>275</v>
      </c>
      <c r="H7" s="49" t="s">
        <v>276</v>
      </c>
      <c r="I7" s="120" t="s">
        <v>256</v>
      </c>
      <c r="J7" s="120" t="s">
        <v>259</v>
      </c>
      <c r="K7" s="120" t="s">
        <v>263</v>
      </c>
      <c r="L7" s="11">
        <v>352517720</v>
      </c>
      <c r="M7" s="65" t="s">
        <v>264</v>
      </c>
      <c r="N7" s="124">
        <v>42000</v>
      </c>
      <c r="O7" s="124">
        <v>2240</v>
      </c>
      <c r="P7" s="121" t="s">
        <v>139</v>
      </c>
      <c r="Q7" s="80">
        <v>45629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201</v>
      </c>
      <c r="W7" s="122" t="s">
        <v>280</v>
      </c>
    </row>
    <row r="8" spans="1:23" ht="25.05" customHeight="1" x14ac:dyDescent="0.3">
      <c r="A8" s="64">
        <v>4</v>
      </c>
      <c r="B8" s="60" t="str">
        <f t="shared" si="2"/>
        <v>BH3564</v>
      </c>
      <c r="C8" s="119" t="str">
        <f t="shared" si="3"/>
        <v>Ashthawan</v>
      </c>
      <c r="D8" s="41" t="str">
        <f t="shared" si="4"/>
        <v>FN25-26-00973</v>
      </c>
      <c r="E8" s="65">
        <v>45822</v>
      </c>
      <c r="F8" s="38" t="s">
        <v>274</v>
      </c>
      <c r="G8" s="49" t="s">
        <v>275</v>
      </c>
      <c r="H8" s="49" t="s">
        <v>276</v>
      </c>
      <c r="I8" s="120" t="s">
        <v>256</v>
      </c>
      <c r="J8" s="120" t="s">
        <v>259</v>
      </c>
      <c r="K8" s="120" t="s">
        <v>263</v>
      </c>
      <c r="L8" s="11">
        <v>352517720</v>
      </c>
      <c r="M8" s="65" t="s">
        <v>264</v>
      </c>
      <c r="N8" s="124">
        <v>42000</v>
      </c>
      <c r="O8" s="124">
        <v>2240</v>
      </c>
      <c r="P8" s="121" t="s">
        <v>139</v>
      </c>
      <c r="Q8" s="80">
        <v>45660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201</v>
      </c>
      <c r="W8" s="122" t="s">
        <v>297</v>
      </c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ref="F10:F70" si="5">IF(J10&lt;&gt;"", $F$5, "")</f>
        <v/>
      </c>
      <c r="G10" s="49" t="str">
        <f t="shared" ref="G10:G70" si="6">IF(J10&lt;&gt;"", $G$5, "")</f>
        <v/>
      </c>
      <c r="H10" s="49" t="str">
        <f t="shared" ref="H10:H70" si="7">IF(J10&lt;&gt;"", $H$5, "")</f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pane xSplit="16" topLeftCell="AP1" activePane="topRight" state="frozen"/>
      <selection pane="topRight" activeCell="AR5" sqref="AR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251</v>
      </c>
      <c r="I5" s="84">
        <v>225206</v>
      </c>
      <c r="J5" s="38" t="s">
        <v>253</v>
      </c>
      <c r="K5" s="84">
        <v>225206</v>
      </c>
      <c r="L5" s="84" t="s">
        <v>254</v>
      </c>
      <c r="M5" s="38" t="s">
        <v>255</v>
      </c>
      <c r="N5" s="84">
        <v>400791</v>
      </c>
      <c r="O5" s="84" t="s">
        <v>256</v>
      </c>
      <c r="P5" s="84">
        <v>708850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352517720</v>
      </c>
      <c r="Z5" s="38" t="s">
        <v>263</v>
      </c>
      <c r="AA5" s="108" t="s">
        <v>264</v>
      </c>
      <c r="AB5" s="84">
        <v>42000</v>
      </c>
      <c r="AC5" s="108" t="s">
        <v>265</v>
      </c>
      <c r="AD5" s="84">
        <v>24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2240</v>
      </c>
      <c r="AK5" s="84">
        <v>2240</v>
      </c>
      <c r="AL5" s="108" t="s">
        <v>271</v>
      </c>
      <c r="AM5" s="84">
        <v>20508.87</v>
      </c>
      <c r="AN5" s="112">
        <v>8611.1299999999992</v>
      </c>
      <c r="AO5" s="112">
        <v>29120</v>
      </c>
      <c r="AP5" s="112">
        <v>21491.13</v>
      </c>
      <c r="AQ5" s="112">
        <v>2729.87</v>
      </c>
      <c r="AR5" s="112">
        <v>24221</v>
      </c>
      <c r="AS5" s="112">
        <v>15438.39</v>
      </c>
      <c r="AT5" s="112">
        <v>2481.61</v>
      </c>
      <c r="AU5" s="112">
        <v>17920</v>
      </c>
      <c r="AV5" s="84">
        <v>21</v>
      </c>
      <c r="AW5" s="84"/>
      <c r="AX5" s="84"/>
      <c r="AY5" s="108"/>
      <c r="AZ5" s="84"/>
      <c r="BA5" s="84"/>
      <c r="BB5" s="84" t="s">
        <v>272</v>
      </c>
      <c r="BC5" s="84"/>
      <c r="BD5" s="108"/>
      <c r="BE5" s="84">
        <v>0</v>
      </c>
      <c r="BF5" s="38"/>
      <c r="BG5" s="84">
        <v>7257017861</v>
      </c>
      <c r="BH5" s="114" t="s">
        <v>273</v>
      </c>
      <c r="BI5" s="38" t="s">
        <v>110</v>
      </c>
      <c r="BJ5" s="85">
        <v>45822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8960</v>
      </c>
      <c r="BQ5" s="117" t="s">
        <v>201</v>
      </c>
      <c r="BR5" s="129" t="s">
        <v>296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Jha</cp:lastModifiedBy>
  <cp:lastPrinted>2025-05-06T06:37:39Z</cp:lastPrinted>
  <dcterms:created xsi:type="dcterms:W3CDTF">2023-04-07T11:05:50Z</dcterms:created>
  <dcterms:modified xsi:type="dcterms:W3CDTF">2025-06-17T06:25:01Z</dcterms:modified>
</cp:coreProperties>
</file>