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uguda-FN25-26-01015\"/>
    </mc:Choice>
  </mc:AlternateContent>
  <xr:revisionPtr revIDLastSave="0" documentId="13_ncr:1_{C809CB56-F945-4B92-8B25-332D6CF6E93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2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<sst xmlns="http://schemas.openxmlformats.org/spreadsheetml/2006/main" count="309" uniqueCount="277">
  <si>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</si>
  <si>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</si>
  <si>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</si>
  <si>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</si>
  <si>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</si>
  <si>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</si>
  <si>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</si>
  <si>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</si>
  <si>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</si>
  <si>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</si>
  <si>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</si>
  <si>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</si>
  <si>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</si>
  <si>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</si>
  <si>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</si>
  <si>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</si>
  <si>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</si>
  <si>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</si>
  <si>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</si>
  <si>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</si>
  <si>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</si>
  <si>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</si>
  <si>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</si>
  <si>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</si>
  <si>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</si>
  <si>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</si>
  <si>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</si>
  <si>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</si>
  <si>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</si>
  <si>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</si>
  <si>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</si>
  <si>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</si>
  <si>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</si>
  <si>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</si>
  <si>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</si>
  <si>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</si>
  <si>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</si>
  <si>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</si>
  <si>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</si>
  <si>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</si>
  <si>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</si>
  <si>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</si>
  <si>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</si>
  <si>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</si>
  <si>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</si>
  <si>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</si>
  <si>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</si>
  <si>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</si>
  <si>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</si>
  <si>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</si>
  <si>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</si>
  <si>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</si>
  <si>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</si>
  <si>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</si>
  <si>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</si>
  <si>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</si>
  <si>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</si>
  <si>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</si>
  <si>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</si>
  <si>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</si>
  <si>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</si>
  <si>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</si>
  <si>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</si>
  <si>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</si>
  <si>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</si>
  <si>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</si>
  <si>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</si>
  <si>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</si>
  <si>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</si>
  <si>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</si>
  <si>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</si>
  <si>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</si>
  <si>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</si>
  <si>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</si>
  <si>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</si>
  <si>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</si>
  <si>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</si>
  <si>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</si>
  <si>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</si>
  <si>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</si>
  <si>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</si>
  <si>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</si>
  <si>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</si>
  <si>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</si>
  <si>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</si>
  <si>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</si>
  <si>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</si>
  <si>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</si>
  <si>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</si>
  <si>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</si>
  <si>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</si>
  <si>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</si>
  <si>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</si>
  <si>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</si>
  <si>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</si>
  <si>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</si>
  <si>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</si>
  <si>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</si>
  <si>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</si>
  <si>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</si>
  <si>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</si>
  <si>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</si>
  <si>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</si>
  <si>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</si>
  <si>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</si>
  <si>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</si>
  <si>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</si>
  <si>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</si>
  <si>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</si>
  <si>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</si>
  <si>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</si>
  <si>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</si>
  <si>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</si>
  <si>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</si>
  <si>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</si>
  <si>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</si>
  <si>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</si>
  <si>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</si>
  <si>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</si>
  <si>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</si>
  <si>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</si>
  <si>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</si>
  <si>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</si>
  <si>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</si>
  <si>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</si>
  <si>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</si>
  <si>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</si>
  <si>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</si>
  <si>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</si>
  <si>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</si>
  <si>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</si>
  <si>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</si>
  <si>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</si>
  <si>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</si>
  <si>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</si>
  <si>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</si>
  <si>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</si>
  <si>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</si>
  <si>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</si>
  <si>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</si>
  <si>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</si>
  <si>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</si>
  <si>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</si>
  <si>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</si>
  <si>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</si>
  <si>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</si>
  <si>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</si>
  <si>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</si>
  <si>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</si>
  <si>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</si>
  <si>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</si>
  <si>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</si>
  <si>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</si>
  <si>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</si>
  <si>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</si>
  <si>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</si>
  <si>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</si>
  <si>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</si>
  <si>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</si>
  <si>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</si>
  <si>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</si>
  <si>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</si>
  <si>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</si>
  <si>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</si>
  <si>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</si>
  <si>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</si>
  <si>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</si>
  <si>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</si>
  <si>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</si>
  <si>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</si>
  <si>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</si>
  <si>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</si>
  <si>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</si>
  <si>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</si>
  <si>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</si>
  <si>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</si>
  <si>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</si>
  <si>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</si>
  <si>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</si>
  <si>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</si>
  <si>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</si>
  <si>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</si>
  <si>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</si>
  <si>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</si>
  <si>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</si>
  <si>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</si>
  <si>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</si>
  <si>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</si>
  <si>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</si>
  <si>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</si>
  <si>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</si>
  <si>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</si>
  <si>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</si>
  <si>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</si>
  <si>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</si>
  <si>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</si>
  <si>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</si>
  <si>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</si>
  <si>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</si>
  <si>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</si>
  <si>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</si>
  <si>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</si>
  <si>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</si>
  <si>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</si>
  <si>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</si>
  <si>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</si>
  <si>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</si>
  <si>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</si>
  <si>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</si>
  <si>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</si>
  <si>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</si>
  <si>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</si>
  <si>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</si>
  <si>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</si>
  <si>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</si>
  <si>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</si>
  <si>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</si>
  <si>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</si>
  <si>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</si>
  <si>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</si>
  <si>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</si>
  <si>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</si>
  <si>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</si>
  <si>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</si>
  <si>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</si>
  <si>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</si>
  <si>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</si>
  <si>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</si>
  <si>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</si>
  <si>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</si>
  <si>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</si>
  <si>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</si>
  <si>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</si>
  <si>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</si>
  <si>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</si>
  <si>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</si>
  <si>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</si>
  <si>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</si>
  <si>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</si>
  <si>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</si>
  <si>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</si>
  <si>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</si>
  <si>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</si>
  <si>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</si>
  <si>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</si>
  <si>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</si>
  <si>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</si>
  <si>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OR3106</t>
  </si>
  <si>
    <t>10:50 A.M</t>
  </si>
  <si>
    <t>Buguda</t>
  </si>
  <si>
    <t>Aska</t>
  </si>
  <si>
    <t>Berhampur</t>
  </si>
  <si>
    <t>Odisha</t>
  </si>
  <si>
    <t>After verification of Physical cash it is observed Rs 1,78,580/- cash deviation (Shortage) observed. As per FIMO cash closing balance is Rs 259264 &amp; as per physical cash verification Rs 80684/- cash available.</t>
  </si>
  <si>
    <t>As per BM cash shortage due to BQM J Susanta Patra/SF0040043 has siphoned locker cash Rs 1,78,580/- from branch. Mail also shared by CM S K Tajmir on dtd. 09-06-25.</t>
  </si>
  <si>
    <t>SF0040043</t>
  </si>
  <si>
    <t>Loan Officer</t>
  </si>
  <si>
    <t>FN25-26-01015</t>
  </si>
  <si>
    <t>Dual Staff</t>
  </si>
  <si>
    <t>Available &amp; Updated</t>
  </si>
  <si>
    <t>164746/1</t>
  </si>
  <si>
    <t>164746/2</t>
  </si>
  <si>
    <t>Santosh Kumar Gouda</t>
  </si>
  <si>
    <t>Bastab Adhikari</t>
  </si>
  <si>
    <t>Branch Manager</t>
  </si>
  <si>
    <t>SF0046353</t>
  </si>
  <si>
    <t>SF0056548</t>
  </si>
  <si>
    <t>Business</t>
  </si>
  <si>
    <t>Tajmir Sk/SF0001294</t>
  </si>
  <si>
    <t>Ranjan Kumar Nayak/SF0083372</t>
  </si>
  <si>
    <t>Biswanath Swain/SF0056841</t>
  </si>
  <si>
    <t>Sanjaya Kumar Sahoo/SF0070624</t>
  </si>
  <si>
    <t>Completed-Report Submitted</t>
  </si>
  <si>
    <t>FIR Not Filled</t>
  </si>
  <si>
    <t>J Susanta Kumar Patra</t>
  </si>
  <si>
    <t>After verification of Cash Closing Rs 178580/- shiponed by BQM J Susanta Patra/SF0040043, Out of which Rs.130000/- amount recovered and deposited with HO account, Pending for recovery of Rs.48580/-.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</si>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</sst>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Buguda</v>
      </c>
      <c r="D5" s="63" t="str">
        <f>IF('Physical Cash at Safe'!D28="Yes", 'Physical Cash at Safe'!A4, 'Borrower Wise Details'!C5)</f>
        <v>OR3106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45817</v>
      </c>
      <c r="H5" s="107" t="s">
        <v>267</v>
      </c>
      <c r="I5" s="61">
        <v>45821</v>
      </c>
      <c r="J5" s="74" t="str">
        <f>IF('Physical Cash at Safe'!D28="Yes",'Physical Cash at Safe'!E28,IF('Borrower Wise Details'!D5&lt;&gt;"",'Borrower Wise Details'!D5,""))</f>
        <v>FN25-26-01015</v>
      </c>
      <c r="K5" s="81"/>
      <c r="L5" s="82">
        <v>178580</v>
      </c>
      <c r="M5" s="82">
        <v>130000</v>
      </c>
      <c r="N5" s="82" t="s">
        <v>268</v>
      </c>
      <c r="O5" s="82" t="s">
        <v>269</v>
      </c>
      <c r="P5" s="82" t="s">
        <v>270</v>
      </c>
      <c r="Q5" s="82" t="s">
        <v>271</v>
      </c>
      <c r="R5" s="75" t="str">
        <f>IF('Physical Cash at Safe'!$D$28="Yes", 'Physical Cash at Safe'!$A$28, IF('Borrower Wise Details'!F5&lt;&gt;"", 'Borrower Wise Details'!F5, ""))</f>
        <v>J Susanta Kumar Patra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SF0040043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272</v>
      </c>
      <c r="Z5" s="61">
        <v>45818</v>
      </c>
      <c r="AA5" s="61">
        <v>45825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178580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130000</v>
      </c>
      <c r="AE5" s="126">
        <f>IF(AND(AC5="", AD5=""), "", IF(AD5="", AC5, AC5 - IF(ISNUMBER(AD5), AD5, 0)))</f>
        <v>48580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45826</v>
      </c>
      <c r="AH5" s="70" t="s">
        <v>275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Buguda</v>
      </c>
      <c r="C5" s="50" t="str">
        <f>IF('Fraud Investigation Report'!D5="", "", 'Fraud Investigation Report'!D5)</f>
        <v>OR3106</v>
      </c>
      <c r="D5" s="68" t="str">
        <f>IF(OR('Fraud Investigation Report'!R5="", 'Fraud Investigation Report'!R5=0), "", 'Fraud Investigation Report'!R5)</f>
        <v>J Susanta Kumar Patra</v>
      </c>
      <c r="E5" s="68" t="str">
        <f>IF(OR('Fraud Investigation Report'!T5="", 'Fraud Investigation Report'!T5=0), "", 'Fraud Investigation Report'!T5)</f>
        <v>SF0040043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FN25-26-01015</v>
      </c>
      <c r="H5" s="69">
        <f>IF(OR(ISNUMBER(SEARCH("Safe Locker Cash Siphoned Off",'Fraud Investigation Report'!W5)), ISNUMBER(SEARCH("Safe Locker Cash Siphoned Off",'Fraud Investigation Report'!X5))), 'Physical Cash at Safe'!$A$30, "")</f>
        <v>178580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178580</v>
      </c>
      <c r="O5" s="69">
        <f>IF('Fraud Investigation Report'!AD5="", "", 'Fraud Investigation Report'!AD5)</f>
        <v>130000</v>
      </c>
      <c r="P5" s="126">
        <f>IF(AND(N5="", O5=""), "", IF(O5="", N5, N5 - IF(ISNUMBER(O5), O5, 0)))</f>
        <v>48580</v>
      </c>
      <c r="Q5" s="49"/>
      <c r="R5" s="84" t="s">
        <v>273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28" sqref="D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249</v>
      </c>
      <c r="C4" s="41" t="s">
        <v>250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45818</v>
      </c>
      <c r="C6" s="18">
        <v>45817</v>
      </c>
      <c r="D6" s="18">
        <v>45818</v>
      </c>
      <c r="E6" s="19" t="s">
        <v>248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500</v>
      </c>
      <c r="C11" s="23">
        <f>B11*A11</f>
        <v>250000</v>
      </c>
      <c r="D11" s="25">
        <v>131</v>
      </c>
      <c r="E11" s="23">
        <f t="shared" ref="E11:E17" si="0">D11*A11</f>
        <v>65500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53</v>
      </c>
      <c r="E12" s="23">
        <f t="shared" si="0"/>
        <v>10600</v>
      </c>
    </row>
    <row r="13" spans="1:5" ht="14.4" x14ac:dyDescent="0.3">
      <c r="A13" s="24">
        <v>100</v>
      </c>
      <c r="B13" s="25">
        <v>90</v>
      </c>
      <c r="C13" s="23">
        <f t="shared" ref="C13:C17" si="1">B13*A13</f>
        <v>9000</v>
      </c>
      <c r="D13" s="25">
        <v>42</v>
      </c>
      <c r="E13" s="23">
        <f t="shared" si="0"/>
        <v>4200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5</v>
      </c>
      <c r="E14" s="23">
        <f t="shared" si="0"/>
        <v>250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264</v>
      </c>
      <c r="C18" s="23">
        <f>B18</f>
        <v>264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259264</v>
      </c>
      <c r="D19" s="30" t="s">
        <v>76</v>
      </c>
      <c r="E19" s="31">
        <f>SUM(E10:E18)</f>
        <v>80684</v>
      </c>
    </row>
    <row r="20" spans="1:5" ht="30" customHeight="1" x14ac:dyDescent="0.3">
      <c r="A20" s="143" t="s">
        <v>97</v>
      </c>
      <c r="B20" s="144"/>
      <c r="C20" s="32">
        <v>80684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178580</v>
      </c>
      <c r="D23" s="53" t="s">
        <v>215</v>
      </c>
      <c r="E23" s="34"/>
    </row>
    <row r="24" spans="1:5" ht="82.5" customHeight="1" x14ac:dyDescent="0.3">
      <c r="A24" s="33" t="s">
        <v>80</v>
      </c>
      <c r="B24" s="130" t="s">
        <v>253</v>
      </c>
      <c r="C24" s="130"/>
      <c r="D24" s="130"/>
      <c r="E24" s="130"/>
    </row>
    <row r="25" spans="1:5" ht="57.75" customHeight="1" x14ac:dyDescent="0.3">
      <c r="A25" s="36" t="s">
        <v>81</v>
      </c>
      <c r="B25" s="152" t="s">
        <v>254</v>
      </c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274</v>
      </c>
      <c r="B28" s="41" t="s">
        <v>255</v>
      </c>
      <c r="C28" s="43" t="s">
        <v>276</v>
      </c>
      <c r="D28" s="43" t="s">
        <v>244</v>
      </c>
      <c r="E28" s="79" t="s">
        <v>257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>
        <v>178580</v>
      </c>
      <c r="B30" s="127">
        <v>130000</v>
      </c>
      <c r="C30" s="128">
        <f>A30-B30</f>
        <v>48580</v>
      </c>
      <c r="D30" s="158" t="s">
        <v>191</v>
      </c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258</v>
      </c>
      <c r="C32" s="37" t="s">
        <v>82</v>
      </c>
      <c r="D32" s="153" t="s">
        <v>259</v>
      </c>
      <c r="E32" s="154"/>
    </row>
    <row r="33" spans="1:5" ht="18" customHeight="1" x14ac:dyDescent="0.3">
      <c r="A33" s="37" t="s">
        <v>83</v>
      </c>
      <c r="B33" s="106" t="s">
        <v>260</v>
      </c>
      <c r="C33" s="39" t="s">
        <v>84</v>
      </c>
      <c r="D33" s="147" t="s">
        <v>261</v>
      </c>
      <c r="E33" s="148"/>
    </row>
    <row r="34" spans="1:5" ht="27.6" x14ac:dyDescent="0.3">
      <c r="A34" s="39" t="s">
        <v>220</v>
      </c>
      <c r="B34" s="38" t="s">
        <v>262</v>
      </c>
      <c r="C34" s="39" t="s">
        <v>221</v>
      </c>
      <c r="D34" s="149" t="s">
        <v>263</v>
      </c>
      <c r="E34" s="150"/>
    </row>
    <row r="35" spans="1:5" ht="27.6" x14ac:dyDescent="0.3">
      <c r="A35" s="39" t="s">
        <v>222</v>
      </c>
      <c r="B35" s="38" t="s">
        <v>265</v>
      </c>
      <c r="C35" s="39" t="s">
        <v>224</v>
      </c>
      <c r="D35" s="149" t="s">
        <v>266</v>
      </c>
      <c r="E35" s="150"/>
    </row>
    <row r="36" spans="1:5" ht="25.5" customHeight="1" x14ac:dyDescent="0.3">
      <c r="A36" s="39" t="s">
        <v>223</v>
      </c>
      <c r="B36" s="38" t="s">
        <v>264</v>
      </c>
      <c r="C36" s="39" t="s">
        <v>225</v>
      </c>
      <c r="D36" s="151" t="s">
        <v>256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G5" sqref="G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2025-06-18T11:54:34Z</dcterms:modified>
</cp:coreProperties>
</file>