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Fraud Reports\Purna\Amol Landge\"/>
    </mc:Choice>
  </mc:AlternateContent>
  <xr:revisionPtr revIDLastSave="0" documentId="13_ncr:1_{8F94B366-735B-4B2F-A9FD-62020DC6BC1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7" yWindow="-107" windowWidth="20847" windowHeight="11111"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<sst xmlns="http://schemas.openxmlformats.org/spreadsheetml/2006/main" count="314" uniqueCount="276">
  <si>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</si>
  <si>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</si>
  <si>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</si>
  <si>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</si>
  <si>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</si>
  <si>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</si>
  <si>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</si>
  <si>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</si>
  <si>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</si>
  <si>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</si>
  <si>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</si>
  <si>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</si>
  <si>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</si>
  <si>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</si>
  <si>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</si>
  <si>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</si>
  <si>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</si>
  <si>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</si>
  <si>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</si>
  <si>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</si>
  <si>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</si>
  <si>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</si>
  <si>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</si>
  <si>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</si>
  <si>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</si>
  <si>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</si>
  <si>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</si>
  <si>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</si>
  <si>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</si>
  <si>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</si>
  <si>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</si>
  <si>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</si>
  <si>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</si>
  <si>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</si>
  <si>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</si>
  <si>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</si>
  <si>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</si>
  <si>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</si>
  <si>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</si>
  <si>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</si>
  <si>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</si>
  <si>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</si>
  <si>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</si>
  <si>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</si>
  <si>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</si>
  <si>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</si>
  <si>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</si>
  <si>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</si>
  <si>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</si>
  <si>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</si>
  <si>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</si>
  <si>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</si>
  <si>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</si>
  <si>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</si>
  <si>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</si>
  <si>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</si>
  <si>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</si>
  <si>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</si>
  <si>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</si>
  <si>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</si>
  <si>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</si>
  <si>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</si>
  <si>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</si>
  <si>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</si>
  <si>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</si>
  <si>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</si>
  <si>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</si>
  <si>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</si>
  <si>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</si>
  <si>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</si>
  <si>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</si>
  <si>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</si>
  <si>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</si>
  <si>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</si>
  <si>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</si>
  <si>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</si>
  <si>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</si>
  <si>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</si>
  <si>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</si>
  <si>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</si>
  <si>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</si>
  <si>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</si>
  <si>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</si>
  <si>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</si>
  <si>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</si>
  <si>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</si>
  <si>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</si>
  <si>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</si>
  <si>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</si>
  <si>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</si>
  <si>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</si>
  <si>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</si>
  <si>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</si>
  <si>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</si>
  <si>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</si>
  <si>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</si>
  <si>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</si>
  <si>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</si>
  <si>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</si>
  <si>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</si>
  <si>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</si>
  <si>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</si>
  <si>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</si>
  <si>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</si>
  <si>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</si>
  <si>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</si>
  <si>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</si>
  <si>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</si>
  <si>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</si>
  <si>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</si>
  <si>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</si>
  <si>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</si>
  <si>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</si>
  <si>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</si>
  <si>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</si>
  <si>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</si>
  <si>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</si>
  <si>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</si>
  <si>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</si>
  <si>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</si>
  <si>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</si>
  <si>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</si>
  <si>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</si>
  <si>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</si>
  <si>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</si>
  <si>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</si>
  <si>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</si>
  <si>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</si>
  <si>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</si>
  <si>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</si>
  <si>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</si>
  <si>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</si>
  <si>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</si>
  <si>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</si>
  <si>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</si>
  <si>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</si>
  <si>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</si>
  <si>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</si>
  <si>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</si>
  <si>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</si>
  <si>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</si>
  <si>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</si>
  <si>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</si>
  <si>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</si>
  <si>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</si>
  <si>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</si>
  <si>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</si>
  <si>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</si>
  <si>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</si>
  <si>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</si>
  <si>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</si>
  <si>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</si>
  <si>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</si>
  <si>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</si>
  <si>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</si>
  <si>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</si>
  <si>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</si>
  <si>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</si>
  <si>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</si>
  <si>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</si>
  <si>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</si>
  <si>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</si>
  <si>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</si>
  <si>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</si>
  <si>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</si>
  <si>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</si>
  <si>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</si>
  <si>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</si>
  <si>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</si>
  <si>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</si>
  <si>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</si>
  <si>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</si>
  <si>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</si>
  <si>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</si>
  <si>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</si>
  <si>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</si>
  <si>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</si>
  <si>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</si>
  <si>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</si>
  <si>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</si>
  <si>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</si>
  <si>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</si>
  <si>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</si>
  <si>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</si>
  <si>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</si>
  <si>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</si>
  <si>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</si>
  <si>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</si>
  <si>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</si>
  <si>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</si>
  <si>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</si>
  <si>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</si>
  <si>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</si>
  <si>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</si>
  <si>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</si>
  <si>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</si>
  <si>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</si>
  <si>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</si>
  <si>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</si>
  <si>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</si>
  <si>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</si>
  <si>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</si>
  <si>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</si>
  <si>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</si>
  <si>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</si>
  <si>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</si>
  <si>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</si>
  <si>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</si>
  <si>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</si>
  <si>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</si>
  <si>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</si>
  <si>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</si>
  <si>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</si>
  <si>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</si>
  <si>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</si>
  <si>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</si>
  <si>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</si>
  <si>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</si>
  <si>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</si>
  <si>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</si>
  <si>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</si>
  <si>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</si>
  <si>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</si>
  <si>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</si>
  <si>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</si>
  <si>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</si>
  <si>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</si>
  <si>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</si>
  <si>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</si>
  <si>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</si>
  <si>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</si>
  <si>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</si>
  <si>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</si>
  <si>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</si>
  <si>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</si>
  <si>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</si>
  <si>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</si>
  <si>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</si>
  <si>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</si>
  <si>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</si>
  <si>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</si>
  <si>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</si>
  <si>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</si>
  <si>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</si>
  <si>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</si>
  <si>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</si>
  <si>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</si>
  <si>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</si>
  <si>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</si>
  <si>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 Nagar</t>
  </si>
  <si>
    <t>Nanded</t>
  </si>
  <si>
    <t>MR3079</t>
  </si>
  <si>
    <t>Purna</t>
  </si>
  <si>
    <t>Amol Landge</t>
  </si>
  <si>
    <t>SF0035199</t>
  </si>
  <si>
    <t>Cluster Manager</t>
  </si>
  <si>
    <t>FN25-26-01027</t>
  </si>
  <si>
    <t>Dual Staff</t>
  </si>
  <si>
    <t>R</t>
  </si>
  <si>
    <t>Ramdas Sugreev Devakamble</t>
  </si>
  <si>
    <t>SF0095739</t>
  </si>
  <si>
    <t>Branch Manager</t>
  </si>
  <si>
    <t>Available &amp; Updated</t>
  </si>
  <si>
    <t>L</t>
  </si>
  <si>
    <t>Shrinivas  Chandrawar</t>
  </si>
  <si>
    <t>SF0062292</t>
  </si>
  <si>
    <t>Branch Quality Manager</t>
  </si>
  <si>
    <t>No Action Taken</t>
  </si>
  <si>
    <t>As per the HO Confirmation mail, Fraud entries posted by the HO were deleted by Cluster Manager Amol Landge/SF0035199. 
Fraud was recorded, and as per the Fraud Report, misappropriation entries were posted by the HO team into the borrower's loan account. 
But, after the EMIs entries posting from HO, the CM Amol deleted the 18 borrowers' EMIs of a total amount of Rs. 81216/- on 3-Jul-2024.</t>
  </si>
  <si>
    <t>Completed-Report Submitted</t>
  </si>
  <si>
    <t>Suspended-Not Working</t>
  </si>
  <si>
    <t>Mahipal Satyanarayan Bengalwar/SF0079655</t>
  </si>
  <si>
    <t>Balaji Gangadhar Molaguruwar/SF0086331</t>
  </si>
  <si>
    <t>Sumit Pralhad Chandanshive/SF0087245</t>
  </si>
  <si>
    <t>No SVP</t>
  </si>
  <si>
    <t>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</si>
</sst>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 x14ac:dyDescent="0.3"/>
  <cols>
    <col min="1" max="1" width="41.796875" bestFit="1" customWidth="1"/>
    <col min="2" max="2" width="24.59765625" customWidth="1"/>
    <col min="3" max="3" width="25.19921875" customWidth="1"/>
    <col min="4" max="4" width="25.796875" customWidth="1"/>
    <col min="5" max="5" width="22.59765625" customWidth="1"/>
    <col min="6" max="6" width="92.19921875" bestFit="1" customWidth="1"/>
    <col min="7" max="7" width="22.3984375" bestFit="1" customWidth="1"/>
    <col min="8" max="8" width="11.796875" bestFit="1" customWidth="1"/>
    <col min="9" max="9" width="30.19921875" customWidth="1"/>
  </cols>
  <sheetData>
    <row r="1" spans="1:11" ht="27.55" x14ac:dyDescent="0.3">
      <c r="A1" s="4" t="s">
        <v>132</v>
      </c>
      <c r="B1" s="12" t="s">
        <v>133</v>
      </c>
      <c r="C1" s="12" t="s">
        <v>134</v>
      </c>
      <c r="D1" s="12" t="s">
        <v>136</v>
      </c>
      <c r="E1" s="12" t="s">
        <v>137</v>
      </c>
      <c r="F1" s="78" t="s">
        <v>190</v>
      </c>
      <c r="G1" s="78" t="s">
        <v>198</v>
      </c>
      <c r="H1" s="78" t="s">
        <v>201</v>
      </c>
      <c r="I1" s="86" t="s">
        <v>96</v>
      </c>
    </row>
    <row r="2" spans="1:11" ht="14.4" x14ac:dyDescent="0.3">
      <c r="A2" s="56" t="s">
        <v>139</v>
      </c>
      <c r="B2" t="s">
        <v>110</v>
      </c>
      <c r="C2" s="54" t="s">
        <v>123</v>
      </c>
      <c r="D2" t="s">
        <v>114</v>
      </c>
      <c r="E2" t="s">
        <v>119</v>
      </c>
      <c r="F2" t="s">
        <v>191</v>
      </c>
      <c r="G2" t="s">
        <v>119</v>
      </c>
      <c r="H2" t="s">
        <v>199</v>
      </c>
      <c r="I2" t="s">
        <v>201</v>
      </c>
      <c r="J2" t="s">
        <v>244</v>
      </c>
      <c r="K2" s="87"/>
    </row>
    <row r="3" spans="1:11" ht="14.4" x14ac:dyDescent="0.3">
      <c r="A3" s="56" t="s">
        <v>140</v>
      </c>
      <c r="B3" t="s">
        <v>111</v>
      </c>
      <c r="C3" s="54" t="s">
        <v>124</v>
      </c>
      <c r="D3" t="s">
        <v>115</v>
      </c>
      <c r="E3" t="s">
        <v>120</v>
      </c>
      <c r="F3" t="s">
        <v>192</v>
      </c>
      <c r="G3" t="s">
        <v>120</v>
      </c>
      <c r="H3" t="s">
        <v>200</v>
      </c>
      <c r="I3" t="s">
        <v>202</v>
      </c>
      <c r="J3" t="s">
        <v>245</v>
      </c>
      <c r="K3" s="87"/>
    </row>
    <row r="4" spans="1:11" ht="14.4" x14ac:dyDescent="0.3">
      <c r="A4" s="56" t="s">
        <v>131</v>
      </c>
      <c r="B4" t="s">
        <v>112</v>
      </c>
      <c r="C4" s="54" t="s">
        <v>125</v>
      </c>
      <c r="D4" t="s">
        <v>161</v>
      </c>
      <c r="E4" t="s">
        <v>130</v>
      </c>
      <c r="F4" t="s">
        <v>193</v>
      </c>
      <c r="G4" s="54"/>
      <c r="I4" t="s">
        <v>203</v>
      </c>
      <c r="J4" t="s">
        <v>246</v>
      </c>
      <c r="K4" s="87"/>
    </row>
    <row r="5" spans="1:11" ht="14.4" x14ac:dyDescent="0.3">
      <c r="A5" s="56" t="s">
        <v>141</v>
      </c>
      <c r="C5" s="54" t="s">
        <v>126</v>
      </c>
      <c r="D5" t="s">
        <v>118</v>
      </c>
      <c r="E5" t="s">
        <v>209</v>
      </c>
      <c r="F5" t="s">
        <v>194</v>
      </c>
      <c r="I5" t="s">
        <v>205</v>
      </c>
      <c r="K5" s="87"/>
    </row>
    <row r="6" spans="1:11" ht="14.4" x14ac:dyDescent="0.3">
      <c r="A6" s="56" t="s">
        <v>150</v>
      </c>
      <c r="C6" s="54" t="s">
        <v>122</v>
      </c>
      <c r="D6" t="s">
        <v>116</v>
      </c>
      <c r="E6" t="s">
        <v>121</v>
      </c>
      <c r="I6" t="s">
        <v>206</v>
      </c>
      <c r="K6" s="87"/>
    </row>
    <row r="7" spans="1:11" ht="14.4" x14ac:dyDescent="0.3">
      <c r="C7" s="54" t="s">
        <v>127</v>
      </c>
      <c r="E7" t="s">
        <v>117</v>
      </c>
      <c r="I7" t="s">
        <v>207</v>
      </c>
      <c r="K7" s="87"/>
    </row>
    <row r="8" spans="1:11" ht="14.4" x14ac:dyDescent="0.3">
      <c r="C8" s="54" t="s">
        <v>128</v>
      </c>
      <c r="E8" t="s">
        <v>116</v>
      </c>
      <c r="I8" t="s">
        <v>208</v>
      </c>
      <c r="K8" s="87"/>
    </row>
    <row r="9" spans="1:11" ht="14.4" x14ac:dyDescent="0.3">
      <c r="C9" s="54" t="s">
        <v>129</v>
      </c>
      <c r="I9" t="s">
        <v>204</v>
      </c>
      <c r="K9" s="87"/>
    </row>
    <row r="10" spans="1:11" ht="14.4" x14ac:dyDescent="0.3">
      <c r="C10" s="54"/>
    </row>
    <row r="11" spans="1:11" ht="14.4" x14ac:dyDescent="0.3">
      <c r="C11" s="54"/>
    </row>
    <row r="12" spans="1:11" ht="14.4"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G4" sqref="G4"/>
    </sheetView>
  </sheetViews>
  <sheetFormatPr defaultColWidth="0" defaultRowHeight="14" zeroHeight="1" x14ac:dyDescent="0.3"/>
  <cols>
    <col min="1" max="1" width="9" customWidth="1"/>
    <col min="2" max="2" width="13.19921875" customWidth="1"/>
    <col min="3" max="6" width="15.59765625" customWidth="1"/>
    <col min="7" max="7" width="17.796875" bestFit="1" customWidth="1"/>
    <col min="8" max="8" width="19.796875" customWidth="1"/>
    <col min="9" max="9" width="20.19921875" customWidth="1"/>
    <col min="10" max="10" width="15.59765625" customWidth="1"/>
    <col min="11" max="11" width="15.3984375" customWidth="1"/>
    <col min="12" max="13" width="15.59765625" customWidth="1"/>
    <col min="14" max="17" width="22.3984375" customWidth="1"/>
    <col min="18" max="18" width="25.19921875" customWidth="1"/>
    <col min="19" max="19" width="20.19921875" customWidth="1"/>
    <col min="20" max="20" width="18.3984375" customWidth="1"/>
    <col min="21" max="21" width="20.19921875" customWidth="1"/>
    <col min="22" max="22" width="25.3984375" customWidth="1"/>
    <col min="23" max="23" width="32.19921875" customWidth="1"/>
    <col min="24" max="24" width="46.796875" customWidth="1"/>
    <col min="25" max="25" width="23.796875" customWidth="1"/>
    <col min="26" max="26" width="16.796875" customWidth="1"/>
    <col min="27" max="27" width="16.19921875" customWidth="1"/>
    <col min="28" max="29" width="17" customWidth="1"/>
    <col min="30" max="30" width="19.796875" customWidth="1"/>
    <col min="31" max="31" width="16.19921875" customWidth="1"/>
    <col min="32" max="32" width="15.796875" customWidth="1"/>
    <col min="33" max="33" width="14.59765625" customWidth="1"/>
    <col min="34" max="34" width="60.3984375" customWidth="1"/>
    <col min="35" max="35" width="5.796875" customWidth="1"/>
    <col min="36" max="16384" width="5.796875" hidden="1"/>
  </cols>
  <sheetData>
    <row r="1" spans="1:34" ht="18" x14ac:dyDescent="0.3">
      <c r="A1" s="2" t="s">
        <v>2</v>
      </c>
    </row>
    <row r="2" spans="1:34" ht="15.6" x14ac:dyDescent="0.3">
      <c r="A2" s="66" t="s">
        <v>3</v>
      </c>
    </row>
    <row r="3" spans="1:34" ht="15.6" x14ac:dyDescent="0.3">
      <c r="A3" s="67" t="s">
        <v>242</v>
      </c>
      <c r="H3" s="96"/>
    </row>
    <row r="4" spans="1:34" ht="55.25"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29.95"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MR3079</v>
      </c>
      <c r="D5" s="63" t="str">
        <f>IF('Physical Cash at Safe'!D28="Yes", 'Physical Cash at Safe'!B4, 'Borrower Wise Details'!C5)</f>
        <v>Purna</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 Nagar</v>
      </c>
      <c r="G5" s="61">
        <v>45687</v>
      </c>
      <c r="H5" s="107" t="s">
        <v>275</v>
      </c>
      <c r="I5" s="61">
        <v>45822</v>
      </c>
      <c r="J5" s="74" t="str">
        <f>IF('Physical Cash at Safe'!D28="Yes",'Physical Cash at Safe'!E28,IF('Borrower Wise Details'!D5&lt;&gt;"",'Borrower Wise Details'!D5,""))</f>
        <v>FN25-26-01027</v>
      </c>
      <c r="K5" s="81"/>
      <c r="L5" s="82">
        <v>81216</v>
      </c>
      <c r="M5" s="82">
        <v>0</v>
      </c>
      <c r="N5" s="82" t="s">
        <v>271</v>
      </c>
      <c r="O5" s="82" t="s">
        <v>272</v>
      </c>
      <c r="P5" s="82" t="s">
        <v>273</v>
      </c>
      <c r="Q5" s="82" t="s">
        <v>274</v>
      </c>
      <c r="R5" s="75" t="str">
        <f>IF('Physical Cash at Safe'!$D$28="Yes", 'Physical Cash at Safe'!$A$28, IF('Borrower Wise Details'!F5&lt;&gt;"", 'Borrower Wise Details'!F5, ""))</f>
        <v>Amol Landge</v>
      </c>
      <c r="S5" s="74" t="str">
        <f>IF('Physical Cash at Safe'!$D$28="Yes", 'Physical Cash at Safe'!$C$28, IF('Borrower Wise Details'!H5&lt;&gt;"", 'Borrower Wise Details'!H5, ""))</f>
        <v>Cluster Manager</v>
      </c>
      <c r="T5" s="74" t="str">
        <f>IF('Physical Cash at Safe'!$D$28="Yes", 'Physical Cash at Safe'!$B$28, IF('Borrower Wise Details'!G5&lt;&gt;"", 'Borrower Wise Details'!G5, ""))</f>
        <v>SF0035199</v>
      </c>
      <c r="U5" s="77" t="s">
        <v>270</v>
      </c>
      <c r="V5" s="61">
        <v>45826</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269</v>
      </c>
      <c r="Z5" s="61">
        <v>45831</v>
      </c>
      <c r="AA5" s="61">
        <v>45840</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81216</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81216</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45842</v>
      </c>
      <c r="AH5" s="70" t="s">
        <v>268</v>
      </c>
    </row>
    <row r="6" spans="1:34" ht="29.95"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ColWidth="9.19921875" defaultRowHeight="14" zeroHeight="1" x14ac:dyDescent="0.3"/>
  <cols>
    <col min="1" max="1" width="8.796875" customWidth="1"/>
    <col min="2" max="2" width="13.796875" customWidth="1"/>
    <col min="3" max="3" width="20.19921875" customWidth="1"/>
    <col min="4" max="4" width="23.3984375" customWidth="1"/>
    <col min="5" max="5" width="14.796875" customWidth="1"/>
    <col min="6" max="6" width="18.3984375" customWidth="1"/>
    <col min="7" max="7" width="22.59765625" customWidth="1"/>
    <col min="8" max="13" width="23.19921875" customWidth="1"/>
    <col min="14" max="14" width="17.19921875" customWidth="1"/>
    <col min="15" max="16" width="16.3984375" customWidth="1"/>
    <col min="17" max="17" width="28" customWidth="1"/>
    <col min="18" max="18" width="23.398437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ht="14.4"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MR3079</v>
      </c>
      <c r="C5" s="50" t="str">
        <f>IF('Fraud Investigation Report'!D5="", "", 'Fraud Investigation Report'!D5)</f>
        <v>Purna</v>
      </c>
      <c r="D5" s="68" t="str">
        <f>IF(OR('Fraud Investigation Report'!R5="", 'Fraud Investigation Report'!R5=0), "", 'Fraud Investigation Report'!R5)</f>
        <v>Amol Landge</v>
      </c>
      <c r="E5" s="68" t="str">
        <f>IF(OR('Fraud Investigation Report'!T5="", 'Fraud Investigation Report'!T5=0), "", 'Fraud Investigation Report'!T5)</f>
        <v>SF0035199</v>
      </c>
      <c r="F5" s="68" t="str">
        <f>IF(OR('Fraud Investigation Report'!S5="", 'Fraud Investigation Report'!S5=0), "", 'Fraud Investigation Report'!S5)</f>
        <v>Cluster Manager</v>
      </c>
      <c r="G5" s="50" t="str">
        <f>IF('Fraud Investigation Report'!J5="", "", 'Fraud Investigation Report'!J5)</f>
        <v>FN25-26-01027</v>
      </c>
      <c r="H5" s="69">
        <f>IF(OR(ISNUMBER(SEARCH("Safe Locker Cash Siphoned Off",'Fraud Investigation Report'!W5)), ISNUMBER(SEARCH("Safe Locker Cash Siphoned Off",'Fraud Investigation Report'!X5))), 'Physical Cash at Safe'!$A$30, "")</f>
        <v>81216</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81216</v>
      </c>
      <c r="O5" s="69">
        <f>IF('Fraud Investigation Report'!AD5="", "", 'Fraud Investigation Report'!AD5)</f>
        <v>0</v>
      </c>
      <c r="P5" s="126">
        <f>IF(AND(N5="", O5=""), "", IF(O5="", N5, N5 - IF(ISNUMBER(O5), O5, 0)))</f>
        <v>81216</v>
      </c>
      <c r="Q5" s="49" t="s">
        <v>246</v>
      </c>
      <c r="R5" s="84" t="s">
        <v>267</v>
      </c>
    </row>
    <row r="6" spans="1:18" ht="29.95"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4" activePane="bottomLeft" state="frozen"/>
      <selection pane="bottomLeft" activeCell="C6" sqref="C6"/>
    </sheetView>
  </sheetViews>
  <sheetFormatPr defaultColWidth="0" defaultRowHeight="15.05" customHeight="1" zeroHeight="1" x14ac:dyDescent="0.3"/>
  <cols>
    <col min="1" max="1" width="18.59765625" customWidth="1"/>
    <col min="2" max="2" width="22.59765625" customWidth="1"/>
    <col min="3" max="3" width="27" customWidth="1"/>
    <col min="4" max="4" width="23.796875" customWidth="1"/>
    <col min="5" max="5" width="19.796875" customWidth="1"/>
    <col min="6" max="6" width="1" customWidth="1"/>
    <col min="7" max="16384" width="9.19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05" customHeight="1" x14ac:dyDescent="0.3">
      <c r="A4" s="40" t="s">
        <v>251</v>
      </c>
      <c r="B4" s="41" t="s">
        <v>252</v>
      </c>
      <c r="C4" s="41" t="s">
        <v>250</v>
      </c>
      <c r="D4" s="41" t="s">
        <v>250</v>
      </c>
      <c r="E4" s="41" t="s">
        <v>249</v>
      </c>
    </row>
    <row r="5" spans="1:5" ht="35.200000000000003" customHeight="1" x14ac:dyDescent="0.3">
      <c r="A5" s="17" t="s">
        <v>5</v>
      </c>
      <c r="B5" s="17" t="s">
        <v>99</v>
      </c>
      <c r="C5" s="17" t="s">
        <v>216</v>
      </c>
      <c r="D5" s="17" t="s">
        <v>100</v>
      </c>
      <c r="E5" s="17" t="s">
        <v>69</v>
      </c>
    </row>
    <row r="6" spans="1:5" ht="25.55" customHeight="1" x14ac:dyDescent="0.3">
      <c r="A6" s="42" t="s">
        <v>248</v>
      </c>
      <c r="B6" s="18">
        <v>45831</v>
      </c>
      <c r="C6" s="18">
        <v>45830</v>
      </c>
      <c r="D6" s="18">
        <v>45831</v>
      </c>
      <c r="E6" s="19">
        <v>0.28472222222222221</v>
      </c>
    </row>
    <row r="7" spans="1:5" ht="15.6" x14ac:dyDescent="0.3">
      <c r="A7" s="152" t="s">
        <v>70</v>
      </c>
      <c r="B7" s="153"/>
      <c r="C7" s="153"/>
      <c r="D7" s="153"/>
      <c r="E7" s="153"/>
    </row>
    <row r="8" spans="1:5" ht="15.05" customHeight="1" x14ac:dyDescent="0.3">
      <c r="A8" s="154" t="s">
        <v>71</v>
      </c>
      <c r="B8" s="156" t="s">
        <v>92</v>
      </c>
      <c r="C8" s="157"/>
      <c r="D8" s="158" t="s">
        <v>72</v>
      </c>
      <c r="E8" s="159"/>
    </row>
    <row r="9" spans="1:5" ht="1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29.95" customHeight="1" x14ac:dyDescent="0.3">
      <c r="A20" s="160" t="s">
        <v>97</v>
      </c>
      <c r="B20" s="161"/>
      <c r="C20" s="32">
        <v>0</v>
      </c>
      <c r="D20" s="33" t="s">
        <v>91</v>
      </c>
      <c r="E20" s="34"/>
    </row>
    <row r="21" spans="1:5" ht="29.95" customHeight="1" x14ac:dyDescent="0.3">
      <c r="A21" s="162" t="s">
        <v>88</v>
      </c>
      <c r="B21" s="163"/>
      <c r="C21" s="34"/>
      <c r="D21" s="33" t="s">
        <v>89</v>
      </c>
      <c r="E21" s="34"/>
    </row>
    <row r="22" spans="1:5" ht="29.95" customHeight="1" x14ac:dyDescent="0.3">
      <c r="A22" s="162" t="s">
        <v>77</v>
      </c>
      <c r="B22" s="163"/>
      <c r="C22" s="34"/>
      <c r="D22" s="35" t="s">
        <v>78</v>
      </c>
      <c r="E22" s="34"/>
    </row>
    <row r="23" spans="1:5" ht="29.95" customHeight="1" x14ac:dyDescent="0.3">
      <c r="A23" s="162" t="s">
        <v>79</v>
      </c>
      <c r="B23" s="163"/>
      <c r="C23" s="52">
        <f>(C19+C21)-(E20+E21)-E19</f>
        <v>0</v>
      </c>
      <c r="D23" s="53" t="s">
        <v>215</v>
      </c>
      <c r="E23" s="34"/>
    </row>
    <row r="24" spans="1:5" ht="82.5" customHeight="1" x14ac:dyDescent="0.3">
      <c r="A24" s="33" t="s">
        <v>80</v>
      </c>
      <c r="B24" s="147"/>
      <c r="C24" s="147"/>
      <c r="D24" s="147"/>
      <c r="E24" s="147"/>
    </row>
    <row r="25" spans="1:5" ht="57.8" customHeight="1" x14ac:dyDescent="0.3">
      <c r="A25" s="36" t="s">
        <v>81</v>
      </c>
      <c r="B25" s="136"/>
      <c r="C25" s="136"/>
      <c r="D25" s="136"/>
      <c r="E25" s="136"/>
    </row>
    <row r="26" spans="1:5" ht="20.149999999999999" customHeight="1" x14ac:dyDescent="0.3">
      <c r="A26" s="141" t="s">
        <v>189</v>
      </c>
      <c r="B26" s="141"/>
      <c r="C26" s="141"/>
      <c r="D26" s="141"/>
      <c r="E26" s="141"/>
    </row>
    <row r="27" spans="1:5" ht="27.8" customHeight="1" x14ac:dyDescent="0.3">
      <c r="A27" s="72" t="s">
        <v>142</v>
      </c>
      <c r="B27" s="72" t="s">
        <v>143</v>
      </c>
      <c r="C27" s="72" t="s">
        <v>144</v>
      </c>
      <c r="D27" s="72" t="s">
        <v>185</v>
      </c>
      <c r="E27" s="72" t="s">
        <v>186</v>
      </c>
    </row>
    <row r="28" spans="1:5" ht="29.95" customHeight="1" x14ac:dyDescent="0.3">
      <c r="A28" s="41" t="s">
        <v>253</v>
      </c>
      <c r="B28" s="41" t="s">
        <v>254</v>
      </c>
      <c r="C28" s="43" t="s">
        <v>255</v>
      </c>
      <c r="D28" s="43" t="s">
        <v>244</v>
      </c>
      <c r="E28" s="79" t="s">
        <v>256</v>
      </c>
    </row>
    <row r="29" spans="1:5" ht="29.95" customHeight="1" x14ac:dyDescent="0.3">
      <c r="A29" s="72" t="s">
        <v>188</v>
      </c>
      <c r="B29" s="73" t="s">
        <v>187</v>
      </c>
      <c r="C29" s="72" t="s">
        <v>217</v>
      </c>
      <c r="D29" s="139" t="s">
        <v>218</v>
      </c>
      <c r="E29" s="140"/>
    </row>
    <row r="30" spans="1:5" ht="40.049999999999997" customHeight="1" x14ac:dyDescent="0.3">
      <c r="A30" s="128">
        <v>81216</v>
      </c>
      <c r="B30" s="128">
        <v>0</v>
      </c>
      <c r="C30" s="129">
        <f>IF(AND(A30="",B30=""),"",A30-B30)</f>
        <v>81216</v>
      </c>
      <c r="D30" s="142" t="s">
        <v>191</v>
      </c>
      <c r="E30" s="143"/>
    </row>
    <row r="31" spans="1:5" ht="15.05" customHeight="1" x14ac:dyDescent="0.3">
      <c r="A31" s="144"/>
      <c r="B31" s="145"/>
      <c r="C31" s="145"/>
      <c r="D31" s="145"/>
      <c r="E31" s="146"/>
    </row>
    <row r="32" spans="1:5" ht="24.75" customHeight="1" x14ac:dyDescent="0.3">
      <c r="A32" s="37" t="s">
        <v>219</v>
      </c>
      <c r="B32" s="38" t="s">
        <v>257</v>
      </c>
      <c r="C32" s="37" t="s">
        <v>82</v>
      </c>
      <c r="D32" s="137" t="s">
        <v>262</v>
      </c>
      <c r="E32" s="138"/>
    </row>
    <row r="33" spans="1:5" ht="18" customHeight="1" x14ac:dyDescent="0.3">
      <c r="A33" s="37" t="s">
        <v>83</v>
      </c>
      <c r="B33" s="106" t="s">
        <v>258</v>
      </c>
      <c r="C33" s="39" t="s">
        <v>84</v>
      </c>
      <c r="D33" s="131" t="s">
        <v>263</v>
      </c>
      <c r="E33" s="132"/>
    </row>
    <row r="34" spans="1:5" ht="26.9" x14ac:dyDescent="0.3">
      <c r="A34" s="39" t="s">
        <v>220</v>
      </c>
      <c r="B34" s="38" t="s">
        <v>259</v>
      </c>
      <c r="C34" s="39" t="s">
        <v>221</v>
      </c>
      <c r="D34" s="133" t="s">
        <v>264</v>
      </c>
      <c r="E34" s="134"/>
    </row>
    <row r="35" spans="1:5" ht="26.9" x14ac:dyDescent="0.3">
      <c r="A35" s="39" t="s">
        <v>222</v>
      </c>
      <c r="B35" s="38" t="s">
        <v>260</v>
      </c>
      <c r="C35" s="39" t="s">
        <v>224</v>
      </c>
      <c r="D35" s="133" t="s">
        <v>265</v>
      </c>
      <c r="E35" s="134"/>
    </row>
    <row r="36" spans="1:5" ht="25.55" customHeight="1" x14ac:dyDescent="0.3">
      <c r="A36" s="39" t="s">
        <v>223</v>
      </c>
      <c r="B36" s="38" t="s">
        <v>261</v>
      </c>
      <c r="C36" s="39" t="s">
        <v>225</v>
      </c>
      <c r="D36" s="135" t="s">
        <v>266</v>
      </c>
      <c r="E36" s="135"/>
    </row>
    <row r="37" spans="1:5" ht="29.95" customHeight="1" x14ac:dyDescent="0.3"/>
    <row r="1048576" ht="20.95"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B5" sqref="B5"/>
    </sheetView>
  </sheetViews>
  <sheetFormatPr defaultColWidth="0" defaultRowHeight="13.45" zeroHeight="1" x14ac:dyDescent="0.3"/>
  <cols>
    <col min="1" max="1" width="8.796875" style="13" customWidth="1"/>
    <col min="2" max="2" width="13.19921875" style="13" customWidth="1"/>
    <col min="3" max="3" width="18.796875" style="13" customWidth="1"/>
    <col min="4" max="4" width="16.3984375" style="13" customWidth="1"/>
    <col min="5" max="5" width="14.8984375" style="13" customWidth="1"/>
    <col min="6" max="6" width="20.296875" style="13" customWidth="1"/>
    <col min="7" max="8" width="20.796875" style="13" customWidth="1"/>
    <col min="9" max="9" width="14.796875" style="13" customWidth="1"/>
    <col min="10" max="10" width="14.296875" style="13" customWidth="1"/>
    <col min="11" max="11" width="21.3984375" style="13" customWidth="1"/>
    <col min="12" max="12" width="17.19921875" style="13" customWidth="1"/>
    <col min="13" max="13" width="18.796875" style="59" customWidth="1"/>
    <col min="14" max="14" width="15.59765625" style="13" customWidth="1"/>
    <col min="15" max="15" width="17.19921875" style="13" customWidth="1"/>
    <col min="16" max="16" width="33.19921875" style="13" customWidth="1"/>
    <col min="17" max="17" width="16.59765625" style="13" customWidth="1"/>
    <col min="18" max="18" width="17.3984375" style="13" customWidth="1"/>
    <col min="19" max="19" width="20.19921875" style="13" customWidth="1"/>
    <col min="20" max="20" width="20.59765625" style="13" customWidth="1"/>
    <col min="21" max="21" width="18" style="13" customWidth="1"/>
    <col min="22" max="22" width="22.796875" style="13" customWidth="1"/>
    <col min="23" max="23" width="52.19921875" style="13" customWidth="1"/>
    <col min="24" max="24" width="8.796875" style="13" customWidth="1"/>
    <col min="25" max="16384" width="8.7968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MR3079</v>
      </c>
      <c r="C5" s="119" t="str">
        <f>IF('Loan Outstanding Report'!$H$5="", "", 'Loan Outstanding Report'!$H$5)</f>
        <v>Purna</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29.95"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H21" sqref="H21"/>
    </sheetView>
  </sheetViews>
  <sheetFormatPr defaultColWidth="0" defaultRowHeight="14" zeroHeight="1" x14ac:dyDescent="0.3"/>
  <cols>
    <col min="1" max="1" width="8.59765625" style="99" customWidth="1"/>
    <col min="2" max="2" width="9.796875" style="99" bestFit="1" customWidth="1"/>
    <col min="3" max="3" width="14.59765625" style="99" bestFit="1" customWidth="1"/>
    <col min="4" max="4" width="12.296875" style="99" customWidth="1"/>
    <col min="5" max="5" width="9.3984375" style="99" bestFit="1" customWidth="1"/>
    <col min="6" max="6" width="11.19921875" style="99" bestFit="1" customWidth="1"/>
    <col min="7" max="7" width="11.796875" style="99" bestFit="1" customWidth="1"/>
    <col min="8" max="8" width="11.19921875" style="99" bestFit="1" customWidth="1"/>
    <col min="9" max="9" width="12.19921875" style="99" customWidth="1"/>
    <col min="10" max="10" width="12.796875" style="99" customWidth="1"/>
    <col min="11" max="11" width="8.796875" style="99" customWidth="1"/>
    <col min="12" max="12" width="13.19921875" style="99" bestFit="1" customWidth="1"/>
    <col min="13" max="13" width="16.59765625" style="99" customWidth="1"/>
    <col min="14" max="16" width="8.796875" style="99" customWidth="1"/>
    <col min="17" max="17" width="14.19921875" style="99" customWidth="1"/>
    <col min="18" max="18" width="32.59765625" style="99" bestFit="1" customWidth="1"/>
    <col min="19" max="20" width="14.59765625" style="99" bestFit="1" customWidth="1"/>
    <col min="21" max="21" width="10.09765625" style="99" bestFit="1" customWidth="1"/>
    <col min="22" max="23" width="8.796875" style="99" customWidth="1"/>
    <col min="24" max="24" width="26.09765625" style="99" bestFit="1" customWidth="1"/>
    <col min="25" max="25" width="12.796875" style="99" bestFit="1" customWidth="1"/>
    <col min="26" max="26" width="27.296875" style="99" customWidth="1"/>
    <col min="27" max="27" width="13" style="99" bestFit="1" customWidth="1"/>
    <col min="28" max="28" width="8.796875" style="99" customWidth="1"/>
    <col min="29" max="29" width="12.796875" style="99" bestFit="1" customWidth="1"/>
    <col min="30" max="32" width="8.796875" style="99" customWidth="1"/>
    <col min="33" max="33" width="13.19921875" style="99" bestFit="1" customWidth="1"/>
    <col min="34" max="34" width="12.19921875" style="99" bestFit="1" customWidth="1"/>
    <col min="35" max="35" width="12.8984375" style="99" bestFit="1" customWidth="1"/>
    <col min="36" max="37" width="8.796875" style="99" customWidth="1"/>
    <col min="38" max="38" width="13" style="99" bestFit="1" customWidth="1"/>
    <col min="39" max="50" width="8.796875" style="99" customWidth="1"/>
    <col min="51" max="51" width="13.796875" style="99" bestFit="1" customWidth="1"/>
    <col min="52" max="55" width="8.796875" style="99" customWidth="1"/>
    <col min="56" max="56" width="13.69921875" style="99" bestFit="1" customWidth="1"/>
    <col min="57" max="57" width="10.796875" style="99" customWidth="1"/>
    <col min="58" max="58" width="15.296875" style="99" customWidth="1"/>
    <col min="59" max="59" width="18.19921875" style="99" customWidth="1"/>
    <col min="60" max="60" width="24.19921875" style="99" customWidth="1"/>
    <col min="61" max="61" width="19.3984375" style="99" customWidth="1"/>
    <col min="62" max="62" width="24.19921875" style="99" customWidth="1"/>
    <col min="63" max="63" width="23.59765625" style="100" customWidth="1"/>
    <col min="64" max="64" width="21.3984375" style="100" bestFit="1" customWidth="1"/>
    <col min="65" max="65" width="23" style="101" bestFit="1" customWidth="1"/>
    <col min="66" max="66" width="27.3984375" style="102" customWidth="1"/>
    <col min="67" max="67" width="18.59765625" style="103" customWidth="1"/>
    <col min="68" max="68" width="12.19921875" style="99" customWidth="1"/>
    <col min="69" max="69" width="27" style="104" customWidth="1"/>
    <col min="70" max="70" width="78.796875" style="99" customWidth="1"/>
    <col min="71" max="71" width="8.796875" style="99" customWidth="1"/>
    <col min="72" max="16384" width="8.796875" style="99" hidden="1"/>
  </cols>
  <sheetData>
    <row r="1" spans="1:70" ht="14.4"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ht="14.4"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ht="14.4"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5"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05" customHeight="1" x14ac:dyDescent="0.3">
      <c r="A5" s="84">
        <v>1</v>
      </c>
      <c r="B5" s="38" t="s">
        <v>247</v>
      </c>
      <c r="C5" s="38" t="s">
        <v>248</v>
      </c>
      <c r="D5" s="38" t="s">
        <v>249</v>
      </c>
      <c r="E5" s="38" t="s">
        <v>250</v>
      </c>
      <c r="F5" s="38" t="s">
        <v>250</v>
      </c>
      <c r="G5" s="84" t="s">
        <v>251</v>
      </c>
      <c r="H5" s="38" t="s">
        <v>252</v>
      </c>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0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0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0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0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0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0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0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0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0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0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0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0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0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0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0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0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0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0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0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0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0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0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0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0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0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0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0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0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0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0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0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0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0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0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0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0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0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0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0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0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0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0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0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0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0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0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0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0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0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0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0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0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0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0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0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0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0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0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0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0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0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0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0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0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0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0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0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0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0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0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0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0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0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0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0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0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0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0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0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0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0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0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0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0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0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0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0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0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0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0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0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0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0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0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0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0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0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0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0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0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0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0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0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0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0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0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0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0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0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0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0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0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0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0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0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0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0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0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0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0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0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0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0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0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0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0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0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0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0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0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0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0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0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0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0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0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0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0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0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0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0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0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0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0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0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0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0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0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0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0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0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0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0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0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0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0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0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0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0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0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0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0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0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0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0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0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0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0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0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0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0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0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0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0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0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0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0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0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0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0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0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0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0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0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0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0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0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0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0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0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0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0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0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0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0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0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0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0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0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0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0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0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0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0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0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0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0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0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0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0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0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0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0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0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0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0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0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0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0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0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0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0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0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0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0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0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0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0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0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0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0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0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0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0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0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0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0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0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0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0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0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0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0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0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0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0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0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0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0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0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0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0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0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0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0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0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0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0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0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0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0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0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0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0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0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0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0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0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0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0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0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0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0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0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0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0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0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0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0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0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0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0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0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0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0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0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0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0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0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0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0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0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0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0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0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0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0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0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0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0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0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0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0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0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0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0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0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0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0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0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0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0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0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0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0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0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0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0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0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0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0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0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0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0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0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0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0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0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0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0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0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0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0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0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0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0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0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0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0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0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0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0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0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0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0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0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0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0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0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0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0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0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0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0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0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0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0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0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0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0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0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0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0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0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0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0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0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0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0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0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0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0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0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0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0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0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0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0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0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0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0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0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0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0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0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0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0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0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0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0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0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0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0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0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0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0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0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0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0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0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0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0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0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0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0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0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0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0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0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0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0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0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0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0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0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0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0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0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0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0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0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0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0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0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0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0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0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0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0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0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0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0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0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0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0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0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0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0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0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0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0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0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0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0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0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0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0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0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0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0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0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0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0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0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0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0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0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0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0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0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0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0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0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0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0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0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0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0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0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0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0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0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0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0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0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0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0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0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0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0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0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0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0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0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0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0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0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0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0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0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0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0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0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0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0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0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0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0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0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0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0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0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0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0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0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0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0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0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0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0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0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0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0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0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0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0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0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0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0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0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0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0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0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0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0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0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0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0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0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0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0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0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0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0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0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0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0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0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0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0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0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0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0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0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0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0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0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0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0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0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0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0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0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0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0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0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0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0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0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0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0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0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0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0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0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0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0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0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0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0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0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0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0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0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0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0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0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0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0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0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0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0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0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0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0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0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0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0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0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0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0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0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0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0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0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0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0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0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0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0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0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0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0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0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0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0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0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0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0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0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0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0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0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0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0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0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0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0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0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0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0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0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0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0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0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0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0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0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0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0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0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0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0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0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0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0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0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0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0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0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0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0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0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0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0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0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0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0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0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0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0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0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0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0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0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0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0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0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0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0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0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0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0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0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0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0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0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0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0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0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0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0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0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0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0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0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0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0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0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0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0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0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0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0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0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0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0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0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0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0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0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0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0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0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0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0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0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0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0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0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0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0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0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0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0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0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0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0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0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0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0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0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0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0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0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0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0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0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0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0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0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0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0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0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0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0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0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0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0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0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0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0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0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0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0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0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0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0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0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0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0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0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0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0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0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0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0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0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0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0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0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0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0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0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0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0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0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0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0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0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0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0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0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0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0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0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0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0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0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0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0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0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0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0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0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0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0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0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0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0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0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0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0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0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0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0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0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0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0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0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0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0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0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0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0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0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0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0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0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0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0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0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0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0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0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0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0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0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0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0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0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0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0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0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0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0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0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0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0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0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0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0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0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0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0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0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0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0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0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0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0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0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0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0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0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0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0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0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0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0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0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0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0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0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0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0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0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0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0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0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0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0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0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0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0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0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0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0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0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0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0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0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0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0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0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0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0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0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0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0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0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0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0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0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0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0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0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0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0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0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0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0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0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0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0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0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0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0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0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0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0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0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0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0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0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0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0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0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0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0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0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0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0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0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0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0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0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0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0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0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0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0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0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0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0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0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0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0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0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0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0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0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0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0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0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0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0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0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0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0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0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0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0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0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0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0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0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0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0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0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0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0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0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0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0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0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0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0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0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0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0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0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0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0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0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0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0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0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0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0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0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0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0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0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0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0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0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0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0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0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0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0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0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0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0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0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0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0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0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0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0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0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0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0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0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0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0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0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0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0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0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0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0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0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0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0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0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0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0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0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0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0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0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0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0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0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0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0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0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0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0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0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0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0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0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0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0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0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0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0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0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0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0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0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0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0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0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0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0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0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0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0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0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0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0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0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0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0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0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0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0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0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0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0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0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0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0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0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0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0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0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0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0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0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0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0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0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0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0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0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0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0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0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0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0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0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0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0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0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0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0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0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0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0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0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0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0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0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0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0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0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0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0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0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0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0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0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0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0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0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0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0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0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0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0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0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0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0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0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0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0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0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0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0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0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0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0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0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0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0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0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0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0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0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0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0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0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0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0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0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0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0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0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0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0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0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0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0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0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0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0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0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0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0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0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0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0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0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0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0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0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0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0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0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0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0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0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0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0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0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0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0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0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0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0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0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0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0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0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0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0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0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0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0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0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0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0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0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0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0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0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0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0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0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0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0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0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0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0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0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0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0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0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0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0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0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0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0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0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0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0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0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0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0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0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0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0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0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0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0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0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0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0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0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0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0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0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0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0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0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0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0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0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0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0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0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0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0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0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0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0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0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0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0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0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0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0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0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0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0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0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0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0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0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0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0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0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0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0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0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0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0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0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0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0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0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0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0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0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0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0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0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0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0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0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0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0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0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0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0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0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0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0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0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0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0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0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0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0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0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0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0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0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0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0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0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0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0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0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0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0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0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0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0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0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0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0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0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0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0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0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0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0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0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0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0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0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0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0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0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0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0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0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0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0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0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0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0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0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0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0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0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0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0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0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0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0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0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0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0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0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0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0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0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0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0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0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0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0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0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0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0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0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0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0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0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0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0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0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0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0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0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0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0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0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0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0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0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0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0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0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0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0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0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0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0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0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0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0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0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0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0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0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0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0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0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0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0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0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0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0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0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0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0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0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0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0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0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0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0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0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0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0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0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0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0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0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0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0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0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0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0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0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0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0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0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0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0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0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0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0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0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0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0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0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0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0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0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0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0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0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0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0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0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0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0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0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0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0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0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0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0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0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0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0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0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0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0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0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0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0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0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0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0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0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0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0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0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0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0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0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0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0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0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0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0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0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0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0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0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0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0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0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0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0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0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0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0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0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0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0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0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0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0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0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0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0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0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0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0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0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0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0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0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0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0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0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0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0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0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0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0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0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0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0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0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0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0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0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0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0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0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0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0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0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0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0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0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0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0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0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0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0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0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0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0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0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0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0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0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0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0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0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0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0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0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0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0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0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0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0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0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0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0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0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0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0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0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0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0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0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0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0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0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0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0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0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0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0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0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0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0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0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0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0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0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0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0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0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0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0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0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0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0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0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0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0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0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0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0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0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0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0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0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0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0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0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0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0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0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0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0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0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0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0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0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0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0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0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0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0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0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0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0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0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0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0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0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0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0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0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0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0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0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0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0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0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0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0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0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0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0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0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0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0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0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0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0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0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0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0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0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0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0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0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0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0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0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0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0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0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0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0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0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0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0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0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0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0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0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0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0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0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0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0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0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0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0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0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0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0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0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0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0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0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0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0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0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0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0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0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0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0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0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0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0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0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0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0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0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0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0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0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0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0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0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0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0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0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0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0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0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0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0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0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0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0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0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0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0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0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0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0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0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0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0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0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0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0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0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0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0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0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0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0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0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0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0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0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0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0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0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0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0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0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0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0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0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0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0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0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0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0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0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0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0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0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0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0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0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0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0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0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0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0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0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0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0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0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0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0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0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0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0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0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0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0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0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0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0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0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0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0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0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0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0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0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0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0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0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0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0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0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0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0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0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0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0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0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0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0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0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0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0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0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0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0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0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0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0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0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0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0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0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0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0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0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0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0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0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0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0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0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0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0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0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0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0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0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0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0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0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0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0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0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0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0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0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0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0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0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0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0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0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0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0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0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0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0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0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0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0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0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0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0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0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0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0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0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0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0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0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0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0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0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0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0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0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0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0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0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0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0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0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0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0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0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0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0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0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0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0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0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0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0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0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0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0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0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0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0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0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0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0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0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0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0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0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0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0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0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0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0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0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0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0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0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0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0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0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0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0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0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0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0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0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0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0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0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0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0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0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0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0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0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0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0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0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0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0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0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0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0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0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0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0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0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0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0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0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0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0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0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0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0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0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0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0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0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0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0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0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0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0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0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0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0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0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0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0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0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0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0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0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0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0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0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0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0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0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0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0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0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0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0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0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0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0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0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0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0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0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0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0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0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0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0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0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0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0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0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0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0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0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0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0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0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0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0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0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0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0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0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0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0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0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0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0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0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0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0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0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0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0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0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0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0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0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0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0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0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0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0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0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0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0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0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0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0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0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0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0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0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0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0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0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0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0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0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0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0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0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0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0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0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0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0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0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0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0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0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0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0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0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0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0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0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0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0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0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0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0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0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0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0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0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0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0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0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0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0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0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0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0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0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0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0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0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0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0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0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0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0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0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0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0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0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0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0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0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0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0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0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0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0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0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0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0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0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0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0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0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0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0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0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0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0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0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0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0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0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0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0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0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0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0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0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0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0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0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0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0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0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0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0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0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0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0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0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0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0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0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0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0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0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0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0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0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0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0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0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0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0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0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0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0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0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0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0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0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0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0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0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0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0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0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0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0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0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0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0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0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0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0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0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0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0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0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0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0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0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0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0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0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0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0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0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0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0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0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0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0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0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0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0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0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0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0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0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0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0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0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0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0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0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0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0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0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0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0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0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0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0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0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0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0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0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0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0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0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0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0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0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0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0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0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0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0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0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0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0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0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0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0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0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0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0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0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0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0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0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0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0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0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0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0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0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0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0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0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0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0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0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0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0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0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0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0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0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0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0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0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0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0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0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0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0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0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0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0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0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0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0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0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0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0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0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0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0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0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0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0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0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0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0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0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0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0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0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0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0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0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0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0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0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0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0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0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0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0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0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0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0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0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0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0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0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0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0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0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0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0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0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0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0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0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0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0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0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0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0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0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0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0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0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0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0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0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0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0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0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0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0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0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0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0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0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0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0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0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0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0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0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0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0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0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0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0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0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0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0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0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0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0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0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0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0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0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0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0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0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0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0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0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0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0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0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0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0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0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0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0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0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0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0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0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0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0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0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0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0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0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0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0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0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0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0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0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0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0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0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0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0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0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0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0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0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0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0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0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0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0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0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0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0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0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0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0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0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0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0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0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0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0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0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0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0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0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0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0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0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0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0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0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0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0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0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0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0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0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0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0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0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0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0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0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0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0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0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0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0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0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0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0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0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0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0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0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0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0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0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0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0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0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0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0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0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0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0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0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0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0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0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0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0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0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0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0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0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0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0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0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0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0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0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0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0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0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0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0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0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0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0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0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0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0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0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0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0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0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0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0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0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0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0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0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0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0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0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0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0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0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0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0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0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0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0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0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0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0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0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0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0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0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0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0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0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0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0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0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0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0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0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0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0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0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0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0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0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0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0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0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0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0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0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0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0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0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0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0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0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0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0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0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0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0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0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0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0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0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0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0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0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0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0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0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0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0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0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0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0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0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0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0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0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0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0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0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0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0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0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0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0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0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0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0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0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0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0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0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0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0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0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0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0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0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0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0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0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0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0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0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0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0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0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0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0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0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0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0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0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0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0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0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0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0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0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0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0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0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0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0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0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0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0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0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0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0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0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0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0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0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0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0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0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0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0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0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0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0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0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0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0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0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0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0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0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0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0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0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0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0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0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0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0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0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0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0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0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0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0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0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0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0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0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0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0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0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0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0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0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0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0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0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0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0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0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0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0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0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0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0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0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0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0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0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0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0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0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0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0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0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0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0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0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0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0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0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0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0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0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0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0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0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0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0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0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0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0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0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0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0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0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0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0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0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0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0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0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0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0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0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0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0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0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0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0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0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0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0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0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0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0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0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0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0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0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0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0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0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0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0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0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0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0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0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0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0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0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0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0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0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0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0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0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0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0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0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0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0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0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0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0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0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0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0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0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0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0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0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0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0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0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0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0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0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0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0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0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0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0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0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0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0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0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0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0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0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0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0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0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0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0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0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0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0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0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0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0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0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0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0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0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0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0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0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0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0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0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0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0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0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0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0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0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0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0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0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0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0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0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0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0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0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0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0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0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0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0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0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0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0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0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0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0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0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0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0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0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0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0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0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0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0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0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0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0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0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0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0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0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0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0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0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0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0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0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0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0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0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0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0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0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0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0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0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0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0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0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0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0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0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0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0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0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0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0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0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0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0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0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0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0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0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0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0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0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0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0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0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0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0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0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0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0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0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0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0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0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0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0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0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0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0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0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0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0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0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0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0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0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0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0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0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0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0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0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0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0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0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0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0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0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0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0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0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0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0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0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0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0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0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0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0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0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0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0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0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0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0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0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0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0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0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0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0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0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0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0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0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0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0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0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0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0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0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0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0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0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0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0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0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0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0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0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0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0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0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0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0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0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0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0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0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0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0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0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0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0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0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0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0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0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0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0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0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0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0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0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0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0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0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0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0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0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0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0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0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0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0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0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0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0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0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0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0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0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0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0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0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0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0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0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0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0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0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0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0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0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0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0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0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0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0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0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0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0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0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0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0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0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0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0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0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0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0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0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0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0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0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0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0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0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0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0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0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0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0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0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0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0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0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0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0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0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0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0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0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0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0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0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0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0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0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0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0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0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0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0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0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0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0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0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0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0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0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0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0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0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0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0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0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0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0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0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0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0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0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0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0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0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0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0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0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0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0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0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0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0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0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0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0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0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0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0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0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0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0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0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0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0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0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0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0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0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0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0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0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0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0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0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0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0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0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0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0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0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0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0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0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0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0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0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0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0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0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0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0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0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0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0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0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0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0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0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0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0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0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0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0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0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0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0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0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0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0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0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0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0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0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0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0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0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0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0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0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0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0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0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0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0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0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0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0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0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0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0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0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0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0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0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0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0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0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0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0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0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0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0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0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0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0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0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0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0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0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0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0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0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0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0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0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0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0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0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0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0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0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0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0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0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0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0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0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0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0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0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0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0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0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0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0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0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0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0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0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0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0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0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0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0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0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0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0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0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0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0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0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0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0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0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0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0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0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0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0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0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0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0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0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0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0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0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0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0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0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0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0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0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0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0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0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0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0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0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0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0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0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0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0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0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0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0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0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0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0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0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0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0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0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0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0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0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0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0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0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0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0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0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0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0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0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0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0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0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0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0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0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0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0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0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0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0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0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0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0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0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0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0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0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0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0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0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0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0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0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0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0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0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0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0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0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0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0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0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0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0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0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0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0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0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0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0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0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0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0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0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0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0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0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0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0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0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0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0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0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0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0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0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0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0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0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0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0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0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0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0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0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0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0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0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0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0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0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0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0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0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0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0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0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0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0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0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0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0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0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0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0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0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0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0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0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0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0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0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0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0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0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0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0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0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0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0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0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0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0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0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0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0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0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0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0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0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0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0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0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0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0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0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0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0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0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0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0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0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0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0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0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0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0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0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0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0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0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0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0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0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0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0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0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0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0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0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0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0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0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0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0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0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0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0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0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0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0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0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0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0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0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0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0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0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0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0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0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0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0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0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0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0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0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0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0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0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0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0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0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0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0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0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0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0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0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0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0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0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0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0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0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0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0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0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0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0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0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0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0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0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0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0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0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0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0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0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0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0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0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0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0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0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0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0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0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0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0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0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0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0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0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0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0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0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0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0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0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0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0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0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0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0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0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0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0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0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0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0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0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0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0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0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0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0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0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0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0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0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0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0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0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0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0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0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0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0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0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0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0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0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0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0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0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0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0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0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0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0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0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0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0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0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0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0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0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0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0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0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0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0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0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0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0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0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0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0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0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0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0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0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0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0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0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0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0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0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0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0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0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0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0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0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0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0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0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0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0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0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0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0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0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0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0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0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0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0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0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0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0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0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0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0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0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0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0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0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0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0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0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0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0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0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0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0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0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0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0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0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0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0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0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0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0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0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0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0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0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0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0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0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0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0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0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0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0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0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0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0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0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0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0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0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0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0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0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0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0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0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0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0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0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0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0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0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0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0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0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0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0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0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0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0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0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0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0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0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0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0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0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0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0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0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0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0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0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0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0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0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0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0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0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0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0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0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0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0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0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0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0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0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0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0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0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0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0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0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0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0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0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0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0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0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0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0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0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0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0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0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0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0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0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0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0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0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0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0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0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0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0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0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0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0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0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0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0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0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0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0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0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0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0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0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0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0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0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0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0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0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0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0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0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0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0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0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0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0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0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0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0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0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0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0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0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0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0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0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0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0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0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0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0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0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0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0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0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0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0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0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0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0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0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0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0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0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0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0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0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0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0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0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0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0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0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0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0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0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0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0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0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0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0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0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0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0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0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0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0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0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0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0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0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0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0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0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0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0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0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0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0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0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0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0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0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0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0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0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0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0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0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0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0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0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0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0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0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0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0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0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0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0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0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0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0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0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0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0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0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0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0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0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0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0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0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0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0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0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0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0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0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0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0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0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0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0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0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0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0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0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0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0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0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0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0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0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0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0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0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0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0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0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0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0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0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0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0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0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0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0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0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0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0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0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0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0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0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0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0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0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0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0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0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0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0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0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0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0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0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0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0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0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0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0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0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0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0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0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0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0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0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0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0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0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0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0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0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0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0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0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0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0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0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0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0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0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0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0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0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0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0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0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0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0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0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0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0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0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0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0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0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0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0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0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0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0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0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0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0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0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0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0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0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0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0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0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0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0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0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0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0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0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0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0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0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0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0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0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0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0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0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0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0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0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0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0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0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0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0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0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0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0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0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0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0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0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0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0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0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0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0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0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0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0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0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0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0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0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0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0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0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0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0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0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0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0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0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0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0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0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0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0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0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0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0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0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0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0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0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0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0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0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0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0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0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0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0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0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0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0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0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0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0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0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0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0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0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0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0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0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0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0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0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0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0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0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0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0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0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0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0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0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0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0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0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0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0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0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0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0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0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0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0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0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0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0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0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0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0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0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0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0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0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0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0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0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0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0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0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0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0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0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0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0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0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0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0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0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0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0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0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0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0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0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0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0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0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0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0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0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0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0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0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0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0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0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0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0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0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0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0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0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0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0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0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0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0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0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0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0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0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0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0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0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0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0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0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0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0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0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0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0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0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0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0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0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0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0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0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0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0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0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0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0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0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0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0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0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0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0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0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0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0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0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0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0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0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0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0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0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0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0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0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0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0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0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0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0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0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0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0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0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0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0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0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0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0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0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0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0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0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0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0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0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0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0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0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0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0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0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0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0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0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0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0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0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0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0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0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0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0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0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0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0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0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0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0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0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0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0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0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0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0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0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0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0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0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0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0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0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0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0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0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0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0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0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0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0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0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0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0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0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0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0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0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0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0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0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0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0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0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0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0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0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0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0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0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0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0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0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0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0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0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0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0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0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0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0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0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0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0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0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0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0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0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0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0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0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0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0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0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0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0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0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0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0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0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0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0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0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0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0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0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0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0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0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0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0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0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0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0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0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0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0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0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0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0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0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0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0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0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0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0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0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0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0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0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0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0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0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0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0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0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0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0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0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0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0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0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0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0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0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0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0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0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0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0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0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0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0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0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0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0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0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0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0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0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0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0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0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0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0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0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0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0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0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0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0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0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0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0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0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0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0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0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0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0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0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0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0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0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0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0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0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0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0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0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0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0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0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0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0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0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0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0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0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0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0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0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0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0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0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0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0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0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0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0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0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0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0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0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0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0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0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0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0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0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0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0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0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0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0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0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0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0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0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0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0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0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0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0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0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0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0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0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0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0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0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0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0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0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0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0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0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0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0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0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0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0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0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0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0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0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0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0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0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0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0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0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0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0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0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0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0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0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0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0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0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0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0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0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0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0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0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0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0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0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0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0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0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0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0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0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0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0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0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0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0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0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0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0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0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0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0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0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0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0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0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0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0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0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0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0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0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0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0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0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0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0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0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0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0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0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0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0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0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0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0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0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0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0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0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0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0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0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0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0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0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0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0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0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0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0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0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0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0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0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0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0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0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0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0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0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0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0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0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0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0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0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0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0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0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0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0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0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0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0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0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0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0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0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0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0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0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0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0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0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0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0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0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0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0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0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0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0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0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0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0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0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0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0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0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0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0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0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0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0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0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0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0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0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0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0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0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0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0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0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0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0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0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0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0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0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0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0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0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0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0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0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0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0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0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0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0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0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0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0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0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0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0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0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0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0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0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0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0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0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0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0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0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0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0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0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0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0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0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0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0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0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0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0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0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0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0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0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0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0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0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0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0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0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0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0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0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0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0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0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0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0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0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0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0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0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0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0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0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0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0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0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0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0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0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0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0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0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0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0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0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0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0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0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0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0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0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0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0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0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0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0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0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0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0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0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0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0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0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0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0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0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0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0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0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0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0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0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0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0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0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0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0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0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0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0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0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0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0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0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0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0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0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0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0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0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0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0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0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0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0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0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0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0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0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0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0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0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0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0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0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0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0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0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0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0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0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0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0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0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0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0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0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0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0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0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0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0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0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0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0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0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0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0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0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0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0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0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0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0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0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0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0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0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0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0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0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0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0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0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0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0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0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0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0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0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0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0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0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0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0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0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0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0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0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0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0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0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0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0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0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0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0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0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0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0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0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0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0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0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0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0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0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0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0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0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0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0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0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0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0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0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0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0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0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0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0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0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0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0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0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0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0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0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0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0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0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0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0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0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0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0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0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0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0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0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0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0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0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0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0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0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0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0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0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0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0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0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0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0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0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0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0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0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0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0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0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0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0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0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0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0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0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0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0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0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0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0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0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0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0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0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0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0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0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0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0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0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0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0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0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0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0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0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0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0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0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0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0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0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0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0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0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0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0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0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0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0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0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0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0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0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0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0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0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0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0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0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0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0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0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0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0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0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0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0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0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0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0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0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0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0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0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0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0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0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0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0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0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0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0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0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0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0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0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0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0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0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0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0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0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0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0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0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0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0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0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0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0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0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0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0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0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0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0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0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0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0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0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0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0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0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0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0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0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0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0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0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0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0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0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0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0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0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0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0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0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0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0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0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0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0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0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0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0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0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0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0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0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0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0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0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0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0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0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0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0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0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0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0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0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0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0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0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0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0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0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0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0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0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0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0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0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0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0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0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0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0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0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0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0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0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0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0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0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0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0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0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0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0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0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0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0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0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0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0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0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0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0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0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0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0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0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0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0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0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0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0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0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0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0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0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0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0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0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0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0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0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0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0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0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0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0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0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0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0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0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0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0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0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0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0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0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0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0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0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0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0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0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0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0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0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0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0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0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0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0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0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0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0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0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0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0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0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0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0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0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0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0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0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0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0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0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0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0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0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0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0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0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0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0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0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0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0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0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0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0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0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0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0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0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0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0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0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0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0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0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0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0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0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0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0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0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0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0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0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0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0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0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0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0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0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0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0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0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0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0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0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0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0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0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0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0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0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0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0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0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0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0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0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0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0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0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0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0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0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0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0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0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0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0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0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0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0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0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0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0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0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0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0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0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0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0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0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0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0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0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0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0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0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0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0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0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0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0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0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0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0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0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0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0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0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0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0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0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0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0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0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0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0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0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0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0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0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0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0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0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0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0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0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0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0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0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0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0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0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0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0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0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0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0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0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0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0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0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0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0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0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0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0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0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0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0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0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0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0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0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0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0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0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0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0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0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0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0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0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0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0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0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0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0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0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0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0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0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0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0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0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0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0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0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0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0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0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0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0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0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0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0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0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0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0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0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0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0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0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0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0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0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0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0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0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0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0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0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0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0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0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0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0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0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0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0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0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0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0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0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0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0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0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0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0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0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0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0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0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0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0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0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0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0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0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0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0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0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0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0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0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0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0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0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0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0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0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0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0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0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0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0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0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0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0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0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0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0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0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0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0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0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0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0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0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0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0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0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0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0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0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0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0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0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0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0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0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0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0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0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0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0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0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0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0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0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0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0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0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0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0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0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0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0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0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0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0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0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0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0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0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0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0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0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0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0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0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0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0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0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0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0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0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0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0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0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0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0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0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0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0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0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0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0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0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0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0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0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0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0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0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0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0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0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0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0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0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0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0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0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0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0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0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0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0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0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0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0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0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0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0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0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0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0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0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0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0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0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0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0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0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0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0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0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0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0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0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0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0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0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0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0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0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0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0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0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0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0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0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0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0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0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0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0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0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0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0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0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0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0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0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0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0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0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0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0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0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0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0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0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0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0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0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0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0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0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0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0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0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0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0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0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0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0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0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0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0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0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0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0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0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0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0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0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0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0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0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0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0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0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0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0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0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0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0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0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0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0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0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0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0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0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0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0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0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0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0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0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0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0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0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0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0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0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0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0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0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0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0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0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0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0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0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0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0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0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0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0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0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0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0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0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0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0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0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0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0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0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0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0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0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0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0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0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0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0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0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0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0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0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0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0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0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0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0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0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0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0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0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0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0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0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0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0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0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0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0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0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0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0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0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0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0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0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0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0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0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0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0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0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0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0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0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0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0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0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0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0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0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0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0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0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0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0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0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0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0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0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0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0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0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0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0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0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0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0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0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0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0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0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0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0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0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0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0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0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0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0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0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0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0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0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0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0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0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0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0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0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0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0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0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0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0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0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0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0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0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0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0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0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0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0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0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0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0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0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0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0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0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0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0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0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0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0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0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0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0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0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0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0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0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0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0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0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0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0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0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0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0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0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0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0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0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0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0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0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0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0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0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0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0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0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0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0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0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0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0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0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0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0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0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0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0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0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0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0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0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0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0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0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0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0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0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0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0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0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0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0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0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0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0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0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0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0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0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0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0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0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0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0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0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0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0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0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0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0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0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0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0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0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0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0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0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0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0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0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0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0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0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0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0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0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0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0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0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0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0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0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0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0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0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0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0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0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0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0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0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0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0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0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0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0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0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0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0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0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0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0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0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0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0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0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0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0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0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0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0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0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0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0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0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0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0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0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0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0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0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0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0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0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0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0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0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0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0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0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0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0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0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0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0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0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0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0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0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0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0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0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0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0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0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0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0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0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0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0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0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0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0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0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0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0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0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0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0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0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0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0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0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0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0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0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0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0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0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0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0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0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0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0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0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0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0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0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0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0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0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0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0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0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0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0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0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0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0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0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0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0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0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0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0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0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0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0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0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0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0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0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0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0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0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0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0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0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0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0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0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0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0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0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0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0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0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0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0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0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0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0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0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0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0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0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0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0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0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0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0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0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0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0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0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0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0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0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0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0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0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0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0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0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0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0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0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0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0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0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0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0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0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0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0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0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0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0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0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0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0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0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0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0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0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0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0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0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0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0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0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0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0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0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0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0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0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0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0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0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0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0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0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0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0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0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0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0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0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0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0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0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0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0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0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0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0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0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0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0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0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0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0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0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0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0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0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0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0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0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0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0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0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0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0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0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0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0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0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0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0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0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0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0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0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0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0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0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0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0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0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0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0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0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0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0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0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0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0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0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0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0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0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0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0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0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0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0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0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0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0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0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0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0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0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0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0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0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0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0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0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0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0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0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0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0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0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0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0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0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0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0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0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0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Pramodjoshi</cp:lastModifiedBy>
  <cp:lastPrinted>2025-05-06T06:37:39Z</cp:lastPrinted>
  <dcterms:created xsi:type="dcterms:W3CDTF">2023-04-07T11:05:50Z</dcterms:created>
  <dcterms:modified xsi:type="dcterms:W3CDTF">2025-07-04T10:10:53Z</dcterms:modified>
</cp:coreProperties>
</file>