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CSS - Chandipur\"/>
    </mc:Choice>
  </mc:AlternateContent>
  <xr:revisionPtr revIDLastSave="0" documentId="13_ncr:1_{FAF8532D-3964-4DC9-B070-9F53E0B2105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<sst xmlns="http://schemas.openxmlformats.org/spreadsheetml/2006/main" count="354" uniqueCount="288">
  <si>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</si>
  <si>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</si>
  <si>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</si>
  <si>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</si>
  <si>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</si>
  <si>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</si>
  <si>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</si>
  <si>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</si>
  <si>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</si>
  <si>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</si>
  <si>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</si>
  <si>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</si>
  <si>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</si>
  <si>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</si>
  <si>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</si>
  <si>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</si>
  <si>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</si>
  <si>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</si>
  <si>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</si>
  <si>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</si>
  <si>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</si>
  <si>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</si>
  <si>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</si>
  <si>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</si>
  <si>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</si>
  <si>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</si>
  <si>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</si>
  <si>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</si>
  <si>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</si>
  <si>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</si>
  <si>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</si>
  <si>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</si>
  <si>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</si>
  <si>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</si>
  <si>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</si>
  <si>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</si>
  <si>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</si>
  <si>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</si>
  <si>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</si>
  <si>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</si>
  <si>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</si>
  <si>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</si>
  <si>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</si>
  <si>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</si>
  <si>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</si>
  <si>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</si>
  <si>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</si>
  <si>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</si>
  <si>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</si>
  <si>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</si>
  <si>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</si>
  <si>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</si>
  <si>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</si>
  <si>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</si>
  <si>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</si>
  <si>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</si>
  <si>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</si>
  <si>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</si>
  <si>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</si>
  <si>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</si>
  <si>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</si>
  <si>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</si>
  <si>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</si>
  <si>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</si>
  <si>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</si>
  <si>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</si>
  <si>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</si>
  <si>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</si>
  <si>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</si>
  <si>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</si>
  <si>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</si>
  <si>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</si>
  <si>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</si>
  <si>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</si>
  <si>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</si>
  <si>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</si>
  <si>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</si>
  <si>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</si>
  <si>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</si>
  <si>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</si>
  <si>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</si>
  <si>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</si>
  <si>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</si>
  <si>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</si>
  <si>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</si>
  <si>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</si>
  <si>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</si>
  <si>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</si>
  <si>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</si>
  <si>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</si>
  <si>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</si>
  <si>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</si>
  <si>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</si>
  <si>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</si>
  <si>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</si>
  <si>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</si>
  <si>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</si>
  <si>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</si>
  <si>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</si>
  <si>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</si>
  <si>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</si>
  <si>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</si>
  <si>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</si>
  <si>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</si>
  <si>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</si>
  <si>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</si>
  <si>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</si>
  <si>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</si>
  <si>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</si>
  <si>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</si>
  <si>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</si>
  <si>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</si>
  <si>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</si>
  <si>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</si>
  <si>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</si>
  <si>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</si>
  <si>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</si>
  <si>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</si>
  <si>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</si>
  <si>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</si>
  <si>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</si>
  <si>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</si>
  <si>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</si>
  <si>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</si>
  <si>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</si>
  <si>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</si>
  <si>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</si>
  <si>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</si>
  <si>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</si>
  <si>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</si>
  <si>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</si>
  <si>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</si>
  <si>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</si>
  <si>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</si>
  <si>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</si>
  <si>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</si>
  <si>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</si>
  <si>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</si>
  <si>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</si>
  <si>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</si>
  <si>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</si>
  <si>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</si>
  <si>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</si>
  <si>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</si>
  <si>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</si>
  <si>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</si>
  <si>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</si>
  <si>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</si>
  <si>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</si>
  <si>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</si>
  <si>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</si>
  <si>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</si>
  <si>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</si>
  <si>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</si>
  <si>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</si>
  <si>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</si>
  <si>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</si>
  <si>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</si>
  <si>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</si>
  <si>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</si>
  <si>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</si>
  <si>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</si>
  <si>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</si>
  <si>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</si>
  <si>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</si>
  <si>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</si>
  <si>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</si>
  <si>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</si>
  <si>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</si>
  <si>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</si>
  <si>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</si>
  <si>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</si>
  <si>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</si>
  <si>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</si>
  <si>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</si>
  <si>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</si>
  <si>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</si>
  <si>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</si>
  <si>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</si>
  <si>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</si>
  <si>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</si>
  <si>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</si>
  <si>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</si>
  <si>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</si>
  <si>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</si>
  <si>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</si>
  <si>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</si>
  <si>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</si>
  <si>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</si>
  <si>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</si>
  <si>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</si>
  <si>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</si>
  <si>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</si>
  <si>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</si>
  <si>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</si>
  <si>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</si>
  <si>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</si>
  <si>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</si>
  <si>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</si>
  <si>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</si>
  <si>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</si>
  <si>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</si>
  <si>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</si>
  <si>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</si>
  <si>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</si>
  <si>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</si>
  <si>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</si>
  <si>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</si>
  <si>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</si>
  <si>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</si>
  <si>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</si>
  <si>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</si>
  <si>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</si>
  <si>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</si>
  <si>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</si>
  <si>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</si>
  <si>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</si>
  <si>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</si>
  <si>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</si>
  <si>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</si>
  <si>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</si>
  <si>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</si>
  <si>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</si>
  <si>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</si>
  <si>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</si>
  <si>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</si>
  <si>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</si>
  <si>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</si>
  <si>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</si>
  <si>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</si>
  <si>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</si>
  <si>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</si>
  <si>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</si>
  <si>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</si>
  <si>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</si>
  <si>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</si>
  <si>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</si>
  <si>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</si>
  <si>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</si>
  <si>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</si>
  <si>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</si>
  <si>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</si>
  <si>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</si>
  <si>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</si>
  <si>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</si>
  <si>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</si>
  <si>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</si>
  <si>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</si>
  <si>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</si>
  <si>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</si>
  <si>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Chandipur</t>
  </si>
  <si>
    <t>Nimtita</t>
  </si>
  <si>
    <t>WB3033</t>
  </si>
  <si>
    <t>Dakshin Kalamdan</t>
  </si>
  <si>
    <t>SF0090872</t>
  </si>
  <si>
    <t>Asif Ali Sardar</t>
  </si>
  <si>
    <t>BAJBAJIA,Dakshin Kalamdan</t>
  </si>
  <si>
    <t>1184359</t>
  </si>
  <si>
    <t>Chetana</t>
  </si>
  <si>
    <t>SID951375695502</t>
  </si>
  <si>
    <t>GENERAL</t>
  </si>
  <si>
    <t>HINDU</t>
  </si>
  <si>
    <t>Agriculture &amp; Farming</t>
  </si>
  <si>
    <t>TAPASI SANANTA</t>
  </si>
  <si>
    <t>01-Aug-2024</t>
  </si>
  <si>
    <t>05</t>
  </si>
  <si>
    <t>GL-4</t>
  </si>
  <si>
    <t>5 Yrs</t>
  </si>
  <si>
    <t>20 Sep 2021</t>
  </si>
  <si>
    <t>&gt; 4 to 6 Years</t>
  </si>
  <si>
    <t>05-Sep-2024</t>
  </si>
  <si>
    <t>19-Jun-2025</t>
  </si>
  <si>
    <t>Open</t>
  </si>
  <si>
    <t>Manoranjan Mandal/SF0088056</t>
  </si>
  <si>
    <t xml:space="preserve">As per the loan card &amp; Borrower written confirmation that, The borrower had paid 03 EMI on 05-04-25, 05-05-25, &amp; 05-06-25 &amp; Total Rs.12810/- to LO-Asif Ali Sardar/SF0090872 but concern LO not accounted in FIMO &amp; After identified the issue posted all the 03 EMI Rs.12810/- in FIMO on 19-06-25
</t>
  </si>
  <si>
    <t xml:space="preserve">Asif Ali Sardar
</t>
  </si>
  <si>
    <t>Loan Officer</t>
  </si>
  <si>
    <t>As per the loan card &amp; Borrower written confirmation that, The borrower had paid the EMI Rs.4270/- on 05-Jun-25 to LO-Asif Ali Sardar/SF0090872 but concern LO not accounted in FIMO &amp; After identified the issue posted the EMI in FIMO on 19-06-25</t>
  </si>
  <si>
    <t>As per the loan card &amp; Borrower written confirmation that, The borrower had paid the EMI Rs.4270/- on 05-May-25 to LO-Asif Ali Sardar/SF0090872 but concern LO not accounted in FIMO &amp; After identified the issue posted the EMI in FIMO on 19-06-25</t>
  </si>
  <si>
    <t>As per the loan card &amp; Borrower written confirmation that, The borrower had paid the EMI Rs.4270/- on 05-Apr-25 to LO-Asif Ali Sardar/SF0090872 but concern LO not accounted in FIMO &amp; After identified the issue posted the EMI in FIMO on 19-06-25</t>
  </si>
  <si>
    <t>CSS</t>
  </si>
  <si>
    <t>Sourav Jana/SF0036774</t>
  </si>
  <si>
    <t>Amit Kumar Paul/SF0085388</t>
  </si>
  <si>
    <t>Rohan Mukherjee/SF0074701</t>
  </si>
  <si>
    <t>Completed-Report Submitted</t>
  </si>
  <si>
    <t>No Action Taken</t>
  </si>
  <si>
    <t>FN25-26-01088</t>
  </si>
  <si>
    <t>During field verification we observed that Loan officer Asif Ali Sardar/SF0090872 had embezzled EMI amount of 01 Borrower’s total of Rs. 12810/- and after identified the case all the 03 EMI's of Rs.12,810/- accounted in FIMO on 19-06-25 by the conern LO.
Complaint no. FN25-26-01088 connected with the CSS complaint 83193.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</si>
</sst>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WB3033</v>
      </c>
      <c r="D5" s="63" t="str">
        <f>IF('Physical Cash at Safe'!D28="Yes", 'Physical Cash at Safe'!A4, 'Borrower Wise Details'!C5)</f>
        <v>Chandipur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45826</v>
      </c>
      <c r="H5" s="107" t="s">
        <v>280</v>
      </c>
      <c r="I5" s="61">
        <v>45831</v>
      </c>
      <c r="J5" s="74" t="str">
        <f>IF('Physical Cash at Safe'!D28="Yes",'Physical Cash at Safe'!E28,IF('Borrower Wise Details'!D5&lt;&gt;"",'Borrower Wise Details'!D5,""))</f>
        <v>FN25-26-01088</v>
      </c>
      <c r="K5" s="81">
        <v>1</v>
      </c>
      <c r="L5" s="82">
        <v>12810</v>
      </c>
      <c r="M5" s="82">
        <v>0</v>
      </c>
      <c r="N5" s="82" t="s">
        <v>281</v>
      </c>
      <c r="O5" s="82" t="s">
        <v>282</v>
      </c>
      <c r="P5" s="82" t="s">
        <v>247</v>
      </c>
      <c r="Q5" s="82" t="s">
        <v>283</v>
      </c>
      <c r="R5" s="75" t="str">
        <f>IF('Physical Cash at Safe'!$D$28="Yes", 'Physical Cash at Safe'!$A$28, IF('Borrower Wise Details'!F5&lt;&gt;"", 'Borrower Wise Details'!F5, ""))</f>
        <v>Asif Ali Sardar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SF0090872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284</v>
      </c>
      <c r="Z5" s="61">
        <v>45831</v>
      </c>
      <c r="AA5" s="61">
        <v>45831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12810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12810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45832</v>
      </c>
      <c r="AH5" s="70" t="s">
        <v>287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WB3033</v>
      </c>
      <c r="C5" s="50" t="str">
        <f>IF('Fraud Investigation Report'!D5="", "", 'Fraud Investigation Report'!D5)</f>
        <v>Chandipur</v>
      </c>
      <c r="D5" s="68" t="str">
        <f>IF(OR('Fraud Investigation Report'!R5="", 'Fraud Investigation Report'!R5=0), "", 'Fraud Investigation Report'!R5)</f>
        <v>Asif Ali Sardar</v>
      </c>
      <c r="E5" s="68" t="str">
        <f>IF(OR('Fraud Investigation Report'!T5="", 'Fraud Investigation Report'!T5=0), "", 'Fraud Investigation Report'!T5)</f>
        <v>SF0090872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FN25-26-01088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12810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12810</v>
      </c>
      <c r="O5" s="69">
        <f>IF('Fraud Investigation Report'!AD5="", "", 'Fraud Investigation Report'!AD5)</f>
        <v>12810</v>
      </c>
      <c r="P5" s="126">
        <f>IF(AND(N5="", O5=""), "", IF(O5="", N5, N5 - IF(ISNUMBER(O5), O5, 0)))</f>
        <v>0</v>
      </c>
      <c r="Q5" s="49"/>
      <c r="R5" s="84" t="s">
        <v>285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" customHeight="1" x14ac:dyDescent="0.35">
      <c r="A30" s="127"/>
      <c r="B30" s="127"/>
      <c r="C30" s="128">
        <f>A30-B30</f>
        <v>0</v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221</v>
      </c>
      <c r="B34" s="38"/>
      <c r="C34" s="39" t="s">
        <v>222</v>
      </c>
      <c r="D34" s="133"/>
      <c r="E34" s="134"/>
    </row>
    <row r="35" spans="1:5" ht="26" x14ac:dyDescent="0.3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G8" sqref="G8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5.36328125" style="13" bestFit="1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WB3033</v>
      </c>
      <c r="C5" s="119" t="str">
        <f>IF('Loan Outstanding Report'!$H$5="", "", 'Loan Outstanding Report'!$H$5)</f>
        <v>Chandipur</v>
      </c>
      <c r="D5" s="41" t="s">
        <v>286</v>
      </c>
      <c r="E5" s="65">
        <v>45827</v>
      </c>
      <c r="F5" s="117" t="s">
        <v>255</v>
      </c>
      <c r="G5" s="49" t="s">
        <v>254</v>
      </c>
      <c r="H5" s="49" t="s">
        <v>276</v>
      </c>
      <c r="I5" s="120" t="s">
        <v>256</v>
      </c>
      <c r="J5" s="120" t="s">
        <v>259</v>
      </c>
      <c r="K5" s="120" t="s">
        <v>263</v>
      </c>
      <c r="L5" s="11">
        <v>357873760</v>
      </c>
      <c r="M5" s="65" t="s">
        <v>264</v>
      </c>
      <c r="N5" s="124">
        <v>80000</v>
      </c>
      <c r="O5" s="124">
        <v>4270</v>
      </c>
      <c r="P5" s="121" t="s">
        <v>139</v>
      </c>
      <c r="Q5" s="80">
        <v>45752</v>
      </c>
      <c r="R5" s="124">
        <v>4270</v>
      </c>
      <c r="S5" s="124">
        <v>0</v>
      </c>
      <c r="T5" s="124">
        <v>4270</v>
      </c>
      <c r="U5" s="125">
        <f t="shared" ref="U5" si="0">IF(AND(ISBLANK(R5),ISBLANK(S5),ISBLANK(T5)),"",R5-(S5+T5))</f>
        <v>0</v>
      </c>
      <c r="V5" s="117" t="s">
        <v>202</v>
      </c>
      <c r="W5" s="122" t="s">
        <v>279</v>
      </c>
    </row>
    <row r="6" spans="1:23" ht="25" customHeight="1" x14ac:dyDescent="0.3">
      <c r="A6" s="64">
        <v>2</v>
      </c>
      <c r="B6" s="60" t="str">
        <f>IF(J6&lt;&gt;"", $B$5, "")</f>
        <v>WB3033</v>
      </c>
      <c r="C6" s="119" t="str">
        <f>IF(J6&lt;&gt;"", $C$5, "")</f>
        <v>Chandipur</v>
      </c>
      <c r="D6" s="41" t="str">
        <f>IF(J6&lt;&gt;"", $D$5, "")</f>
        <v>FN25-26-01088</v>
      </c>
      <c r="E6" s="65">
        <v>45827</v>
      </c>
      <c r="F6" s="38" t="s">
        <v>275</v>
      </c>
      <c r="G6" s="49" t="s">
        <v>254</v>
      </c>
      <c r="H6" s="49" t="s">
        <v>276</v>
      </c>
      <c r="I6" s="120" t="s">
        <v>256</v>
      </c>
      <c r="J6" s="120" t="s">
        <v>259</v>
      </c>
      <c r="K6" s="120" t="s">
        <v>263</v>
      </c>
      <c r="L6" s="11">
        <v>357873760</v>
      </c>
      <c r="M6" s="65" t="s">
        <v>264</v>
      </c>
      <c r="N6" s="124">
        <v>80000</v>
      </c>
      <c r="O6" s="124">
        <v>4270</v>
      </c>
      <c r="P6" s="121" t="s">
        <v>139</v>
      </c>
      <c r="Q6" s="80">
        <v>45782</v>
      </c>
      <c r="R6" s="124">
        <v>4270</v>
      </c>
      <c r="S6" s="124">
        <v>0</v>
      </c>
      <c r="T6" s="124">
        <v>4270</v>
      </c>
      <c r="U6" s="125">
        <f t="shared" ref="U6:U69" si="1">IF(AND(ISBLANK(R6),ISBLANK(S6),ISBLANK(T6)),"",R6-(S6+T6))</f>
        <v>0</v>
      </c>
      <c r="V6" s="117" t="s">
        <v>202</v>
      </c>
      <c r="W6" s="122" t="s">
        <v>278</v>
      </c>
    </row>
    <row r="7" spans="1:23" ht="25" customHeight="1" x14ac:dyDescent="0.3">
      <c r="A7" s="64">
        <v>3</v>
      </c>
      <c r="B7" s="60" t="str">
        <f t="shared" ref="B7:B70" si="2">IF(J7&lt;&gt;"", $B$5, "")</f>
        <v>WB3033</v>
      </c>
      <c r="C7" s="119" t="str">
        <f t="shared" ref="C7:C70" si="3">IF(J7&lt;&gt;"", $C$5, "")</f>
        <v>Chandipur</v>
      </c>
      <c r="D7" s="41" t="str">
        <f t="shared" ref="D7:D70" si="4">IF(J7&lt;&gt;"", $D$5, "")</f>
        <v>FN25-26-01088</v>
      </c>
      <c r="E7" s="65">
        <v>45827</v>
      </c>
      <c r="F7" s="38" t="s">
        <v>275</v>
      </c>
      <c r="G7" s="49" t="s">
        <v>254</v>
      </c>
      <c r="H7" s="49" t="s">
        <v>276</v>
      </c>
      <c r="I7" s="120" t="s">
        <v>256</v>
      </c>
      <c r="J7" s="120" t="s">
        <v>259</v>
      </c>
      <c r="K7" s="120" t="s">
        <v>263</v>
      </c>
      <c r="L7" s="11">
        <v>357873760</v>
      </c>
      <c r="M7" s="65" t="s">
        <v>264</v>
      </c>
      <c r="N7" s="124">
        <v>80000</v>
      </c>
      <c r="O7" s="124">
        <v>4270</v>
      </c>
      <c r="P7" s="121" t="s">
        <v>139</v>
      </c>
      <c r="Q7" s="80">
        <v>45813</v>
      </c>
      <c r="R7" s="124">
        <v>4270</v>
      </c>
      <c r="S7" s="124">
        <v>0</v>
      </c>
      <c r="T7" s="124">
        <v>4270</v>
      </c>
      <c r="U7" s="125">
        <f t="shared" si="1"/>
        <v>0</v>
      </c>
      <c r="V7" s="117" t="s">
        <v>202</v>
      </c>
      <c r="W7" s="122" t="s">
        <v>277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L5" activePane="bottomRight" state="frozen"/>
      <selection pane="topRight" activeCell="Q1" sqref="Q1"/>
      <selection pane="bottomLeft" activeCell="A5" sqref="A5"/>
      <selection pane="bottomRight" activeCell="BL5" sqref="BL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250</v>
      </c>
      <c r="I5" s="84">
        <v>122824</v>
      </c>
      <c r="J5" s="38" t="s">
        <v>253</v>
      </c>
      <c r="K5" s="84">
        <v>122824</v>
      </c>
      <c r="L5" s="84" t="s">
        <v>254</v>
      </c>
      <c r="M5" s="38" t="s">
        <v>255</v>
      </c>
      <c r="N5" s="84">
        <v>207112</v>
      </c>
      <c r="O5" s="84" t="s">
        <v>256</v>
      </c>
      <c r="P5" s="84">
        <v>273968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357873760</v>
      </c>
      <c r="Z5" s="38" t="s">
        <v>263</v>
      </c>
      <c r="AA5" s="108" t="s">
        <v>264</v>
      </c>
      <c r="AB5" s="84">
        <v>80000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4270</v>
      </c>
      <c r="AK5" s="84">
        <v>4270</v>
      </c>
      <c r="AL5" s="108" t="s">
        <v>271</v>
      </c>
      <c r="AM5" s="84">
        <v>28349.51</v>
      </c>
      <c r="AN5" s="112">
        <v>14350.49</v>
      </c>
      <c r="AO5" s="112">
        <v>42700</v>
      </c>
      <c r="AP5" s="112">
        <v>51650.49</v>
      </c>
      <c r="AQ5" s="112">
        <v>8486.51</v>
      </c>
      <c r="AR5" s="112">
        <v>60137</v>
      </c>
      <c r="AS5" s="112">
        <v>0</v>
      </c>
      <c r="AT5" s="112">
        <v>0</v>
      </c>
      <c r="AU5" s="112">
        <v>0</v>
      </c>
      <c r="AV5" s="84">
        <v>10</v>
      </c>
      <c r="AW5" s="84"/>
      <c r="AX5" s="84"/>
      <c r="AY5" s="108"/>
      <c r="AZ5" s="84"/>
      <c r="BA5" s="84"/>
      <c r="BB5" s="84" t="s">
        <v>272</v>
      </c>
      <c r="BC5" s="84"/>
      <c r="BD5" s="108"/>
      <c r="BE5" s="84">
        <v>0</v>
      </c>
      <c r="BF5" s="38" t="s">
        <v>259</v>
      </c>
      <c r="BG5" s="84">
        <v>9614861973</v>
      </c>
      <c r="BH5" s="114" t="s">
        <v>273</v>
      </c>
      <c r="BI5" s="38" t="s">
        <v>110</v>
      </c>
      <c r="BJ5" s="85">
        <v>45827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12810</v>
      </c>
      <c r="BQ5" s="117" t="s">
        <v>202</v>
      </c>
      <c r="BR5" s="129" t="s">
        <v>274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2025-06-24T09:48:14Z</dcterms:modified>
</cp:coreProperties>
</file>