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21FDE6A3-EEF1-4A4C-BB90-974329103D5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C6" i="20"/>
  <c r="B6" i="20"/>
  <c r="U5" i="20"/>
  <c r="C5" i="20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D5" i="7" a="1"/>
  <c r="AD5" i="7" s="1"/>
  <c r="O5" i="24" s="1"/>
  <c r="P5" i="24" s="1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  <c r="AE5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<sst xmlns="http://schemas.openxmlformats.org/spreadsheetml/2006/main" count="454" uniqueCount="306">
  <si>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</si>
  <si>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</si>
  <si>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</si>
  <si>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</si>
  <si>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</si>
  <si>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</si>
  <si>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</si>
  <si>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</si>
  <si>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</si>
  <si>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</si>
  <si>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</si>
  <si>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</si>
  <si>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</si>
  <si>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</si>
  <si>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</si>
  <si>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</si>
  <si>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</si>
  <si>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</si>
  <si>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</si>
  <si>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</si>
  <si>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</si>
  <si>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</si>
  <si>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</si>
  <si>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</si>
  <si>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</si>
  <si>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</si>
  <si>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</si>
  <si>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</si>
  <si>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</si>
  <si>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</si>
  <si>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</si>
  <si>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</si>
  <si>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</si>
  <si>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</si>
  <si>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</si>
  <si>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</si>
  <si>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</si>
  <si>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</si>
  <si>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</si>
  <si>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</si>
  <si>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</si>
  <si>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</si>
  <si>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</si>
  <si>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</si>
  <si>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</si>
  <si>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</si>
  <si>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</si>
  <si>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</si>
  <si>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</si>
  <si>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</si>
  <si>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</si>
  <si>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</si>
  <si>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</si>
  <si>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</si>
  <si>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</si>
  <si>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</si>
  <si>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</si>
  <si>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</si>
  <si>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</si>
  <si>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</si>
  <si>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</si>
  <si>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</si>
  <si>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</si>
  <si>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</si>
  <si>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</si>
  <si>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</si>
  <si>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</si>
  <si>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</si>
  <si>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</si>
  <si>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</si>
  <si>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</si>
  <si>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</si>
  <si>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</si>
  <si>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</si>
  <si>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</si>
  <si>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</si>
  <si>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</si>
  <si>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</si>
  <si>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</si>
  <si>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</si>
  <si>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</si>
  <si>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</si>
  <si>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</si>
  <si>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</si>
  <si>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</si>
  <si>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</si>
  <si>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</si>
  <si>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</si>
  <si>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</si>
  <si>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Manoj Kumar Chaurasiya/ SF0033255</t>
  </si>
  <si>
    <t>Alok Kumar Raju/SF0091403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</si>
  <si>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</si>
  <si>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</si>
  <si>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</si>
  <si>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</si>
  <si>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</si>
  <si>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</si>
  <si>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</si>
  <si>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</si>
  <si>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</si>
  <si>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</si>
  <si>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</si>
  <si>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</si>
  <si>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</si>
  <si>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</si>
  <si>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</si>
  <si>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</si>
  <si>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</si>
  <si>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</si>
  <si>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</si>
  <si>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</si>
  <si>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</si>
  <si>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</si>
  <si>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</si>
  <si>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</si>
  <si>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</si>
  <si>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BH2906</t>
  </si>
  <si>
    <t>Kesariya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</si>
  <si>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</si>
  <si>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</si>
  <si>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</si>
  <si>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</si>
  <si>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</si>
  <si>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</si>
  <si>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</si>
  <si>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</si>
  <si>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</si>
  <si>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</si>
  <si>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</si>
  <si>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</si>
  <si>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</si>
  <si>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</si>
  <si>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</si>
  <si>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</si>
  <si>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</si>
  <si>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</si>
  <si>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</si>
  <si>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</si>
  <si>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</si>
  <si>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</si>
  <si>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</si>
  <si>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</si>
  <si>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</si>
  <si>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</si>
  <si>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</si>
  <si>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</si>
  <si>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</si>
  <si>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</si>
  <si>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</si>
  <si>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</si>
  <si>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</si>
  <si>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</si>
  <si>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</si>
  <si>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</si>
  <si>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</si>
  <si>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</si>
  <si>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</si>
  <si>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</si>
  <si>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</si>
  <si>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</si>
  <si>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</si>
  <si>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</si>
  <si>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</si>
  <si>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Shashi Bushan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</si>
  <si>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</si>
  <si>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Anand Bihari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</si>
  <si>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</si>
  <si>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SF0096342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</si>
  <si>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</si>
  <si>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SF0094128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</si>
  <si>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</si>
  <si>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</si>
  <si>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</si>
  <si>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</si>
  <si>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</si>
  <si>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</si>
  <si>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</si>
  <si>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</si>
  <si>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</si>
  <si>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</si>
  <si>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</si>
  <si>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</si>
  <si>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</si>
  <si>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</si>
  <si>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</si>
  <si>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</si>
  <si>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</si>
  <si>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</si>
  <si>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</si>
  <si>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</si>
  <si>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</si>
  <si>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</si>
  <si>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</si>
  <si>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</si>
  <si>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</si>
  <si>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</si>
  <si>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</si>
  <si>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Deepak Kumar Deepak</t>
  </si>
  <si>
    <t>SF0087033</t>
  </si>
  <si>
    <t>LO</t>
  </si>
  <si>
    <t>506843</t>
  </si>
  <si>
    <t>SABILA KHATOON</t>
  </si>
  <si>
    <t>26-Apr-2023</t>
  </si>
  <si>
    <t>10-Feb-2024</t>
  </si>
  <si>
    <t>Form Date : 19-06-2025</t>
  </si>
  <si>
    <t>To Date : 19-06-2025</t>
  </si>
  <si>
    <t>Reporting Time : 08:01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</si>
  <si>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</si>
  <si>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</si>
  <si>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</si>
  <si>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</si>
  <si>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</si>
  <si>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</si>
  <si>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</si>
  <si>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</si>
  <si>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</si>
  <si>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</si>
  <si>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</si>
  <si>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</si>
  <si>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</si>
  <si>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</si>
  <si>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</si>
  <si>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</si>
  <si>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</si>
  <si>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</si>
  <si>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</si>
  <si>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</si>
  <si>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</si>
  <si>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</si>
  <si>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</si>
  <si>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</si>
  <si>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</si>
  <si>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</si>
  <si>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</si>
  <si>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</si>
  <si>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</si>
  <si>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</si>
  <si>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</si>
  <si>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</si>
  <si>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</si>
  <si>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</si>
  <si>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</si>
  <si>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</si>
  <si>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</si>
  <si>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</si>
  <si>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</si>
  <si>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</si>
  <si>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</si>
  <si>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</si>
  <si>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</si>
  <si>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</si>
  <si>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</si>
  <si>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</si>
  <si>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</si>
  <si>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</si>
  <si>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</si>
  <si>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</si>
  <si>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</si>
  <si>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</si>
  <si>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</si>
  <si>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</si>
  <si>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</si>
  <si>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</si>
  <si>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</si>
  <si>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</si>
  <si>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</si>
  <si>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</si>
  <si>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</si>
  <si>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</si>
  <si>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</si>
  <si>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</si>
  <si>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</si>
  <si>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</si>
  <si>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</si>
  <si>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Kaleyanpur</t>
  </si>
  <si>
    <t>SF0065233</t>
  </si>
  <si>
    <t>AnuragPatel</t>
  </si>
  <si>
    <t>pargati-02</t>
  </si>
  <si>
    <t>Chetana</t>
  </si>
  <si>
    <t>SID951374168093</t>
  </si>
  <si>
    <t>GENERAL</t>
  </si>
  <si>
    <t>HINDU</t>
  </si>
  <si>
    <t>Animal Husbandry &amp; Poultry</t>
  </si>
  <si>
    <t>08</t>
  </si>
  <si>
    <t>4</t>
  </si>
  <si>
    <t>6 Yrs</t>
  </si>
  <si>
    <t>13 Aug 2021</t>
  </si>
  <si>
    <t>&gt; 4 to 6 Years</t>
  </si>
  <si>
    <t>08-Jun-2023</t>
  </si>
  <si>
    <t>08-May-2025</t>
  </si>
  <si>
    <t>Open</t>
  </si>
  <si>
    <t>Abhishek Kumar / SF0077481</t>
  </si>
  <si>
    <t>Unnati</t>
  </si>
  <si>
    <t>0</t>
  </si>
  <si>
    <t>08-Mar-2024</t>
  </si>
  <si>
    <t>08-Jun-2025</t>
  </si>
  <si>
    <t/>
  </si>
  <si>
    <t>Borrower paid her emi of rs.3750/- on dated 08-11-24 to LO Deepak/SF0087033 but he did not post her emi in fimo.</t>
  </si>
  <si>
    <t>Borrower paid her emi of rs.1340/- on dated 08-11-24 to LO Deepak/SF0087033 but he did not post her emi in fimo.</t>
  </si>
  <si>
    <t>Borrower raised a complaint that she has already paid her emi of the month Nov'24 but still showing od. Post verification it is observed that an amount of rs.5090/- (1340+3750) both loan collected from borrower by LO Deepak/SF0087033 but not post in fimo.</t>
  </si>
  <si>
    <t>Ranjit Kumar/SF0090200</t>
  </si>
  <si>
    <t>Rakesh Kumar Singh/SF0007606</t>
  </si>
  <si>
    <t>Complaint Not Lodged</t>
  </si>
  <si>
    <t>Absconding</t>
  </si>
  <si>
    <t>CSS</t>
  </si>
  <si>
    <t>FN25-26-01106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</si>
</sst>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3" t="s">
        <v>5</v>
      </c>
      <c r="G1" s="123" t="s">
        <v>6</v>
      </c>
      <c r="H1" s="123" t="s">
        <v>7</v>
      </c>
      <c r="I1" s="126" t="s">
        <v>8</v>
      </c>
    </row>
    <row r="2" spans="1:11">
      <c r="A2" s="124" t="s">
        <v>9</v>
      </c>
      <c r="B2" t="s">
        <v>10</v>
      </c>
      <c r="C2" s="125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7"/>
    </row>
    <row r="3" spans="1:11">
      <c r="A3" s="124" t="s">
        <v>17</v>
      </c>
      <c r="B3" t="s">
        <v>18</v>
      </c>
      <c r="C3" s="125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7"/>
    </row>
    <row r="4" spans="1:11">
      <c r="A4" s="124" t="s">
        <v>26</v>
      </c>
      <c r="B4" t="s">
        <v>27</v>
      </c>
      <c r="C4" s="125" t="s">
        <v>28</v>
      </c>
      <c r="D4" t="s">
        <v>29</v>
      </c>
      <c r="E4" t="s">
        <v>30</v>
      </c>
      <c r="F4" t="s">
        <v>31</v>
      </c>
      <c r="G4" s="125"/>
      <c r="I4" t="s">
        <v>32</v>
      </c>
      <c r="J4" t="s">
        <v>33</v>
      </c>
      <c r="K4" s="127"/>
    </row>
    <row r="5" spans="1:11">
      <c r="A5" s="124" t="s">
        <v>34</v>
      </c>
      <c r="C5" s="125" t="s">
        <v>35</v>
      </c>
      <c r="D5" t="s">
        <v>36</v>
      </c>
      <c r="E5" t="s">
        <v>37</v>
      </c>
      <c r="F5" t="s">
        <v>38</v>
      </c>
      <c r="I5" t="s">
        <v>39</v>
      </c>
      <c r="K5" s="127"/>
    </row>
    <row r="6" spans="1:11">
      <c r="A6" s="124" t="s">
        <v>40</v>
      </c>
      <c r="C6" s="125" t="s">
        <v>41</v>
      </c>
      <c r="D6" t="s">
        <v>42</v>
      </c>
      <c r="E6" t="s">
        <v>43</v>
      </c>
      <c r="I6" t="s">
        <v>44</v>
      </c>
      <c r="K6" s="127"/>
    </row>
    <row r="7" spans="1:11">
      <c r="C7" s="125" t="s">
        <v>45</v>
      </c>
      <c r="E7" t="s">
        <v>46</v>
      </c>
      <c r="I7" t="s">
        <v>47</v>
      </c>
      <c r="K7" s="127"/>
    </row>
    <row r="8" spans="1:11">
      <c r="C8" s="125" t="s">
        <v>48</v>
      </c>
      <c r="E8" t="s">
        <v>42</v>
      </c>
      <c r="I8" t="s">
        <v>49</v>
      </c>
      <c r="K8" s="127"/>
    </row>
    <row r="9" spans="1:11">
      <c r="C9" s="125" t="s">
        <v>50</v>
      </c>
      <c r="I9" t="s">
        <v>51</v>
      </c>
      <c r="K9" s="127"/>
    </row>
    <row r="10" spans="1:11">
      <c r="C10" s="125"/>
    </row>
    <row r="11" spans="1:11">
      <c r="C11" s="125"/>
    </row>
    <row r="12" spans="1:11">
      <c r="C12" s="125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08" t="str">
        <f>IF('Physical Cash at Safe'!D28="Yes",'Physical Cash at Safe'!B4,'Borrower Wise Details'!B5)</f>
        <v>BH2906</v>
      </c>
      <c r="D5" s="109" t="str">
        <f>IF('Physical Cash at Safe'!D28="Yes",'Physical Cash at Safe'!A4,'Borrower Wise Details'!C5)</f>
        <v>Kesariya</v>
      </c>
      <c r="E5" s="109" t="str">
        <f>IF(D5="","",IF(ISBLANK('Loan Outstanding Report'!C5),IF('Physical Cash at Safe'!D28="Yes",'Physical Cash at Safe'!A6,""),'Loan Outstanding Report'!C5))</f>
        <v>Bihar-1</v>
      </c>
      <c r="F5" s="109" t="str">
        <f>IF(D5="","",IF(ISBLANK('Loan Outstanding Report'!D5),IF('Physical Cash at Safe'!D28="Yes",'Physical Cash at Safe'!E4,""),'Loan Outstanding Report'!D5))</f>
        <v>Motihari</v>
      </c>
      <c r="G5" s="110">
        <v>45816</v>
      </c>
      <c r="H5" s="111" t="s">
        <v>304</v>
      </c>
      <c r="I5" s="110">
        <v>45832</v>
      </c>
      <c r="J5" s="113" t="str">
        <f>IF('Physical Cash at Safe'!D28="Yes",'Physical Cash at Safe'!E28,IF('Borrower Wise Details'!D5&lt;&gt;"",'Borrower Wise Details'!D5,""))</f>
        <v>FN25-26-01106</v>
      </c>
      <c r="K5" s="114">
        <v>1</v>
      </c>
      <c r="L5" s="115">
        <v>5090</v>
      </c>
      <c r="M5" s="115">
        <v>0</v>
      </c>
      <c r="N5" s="115" t="s">
        <v>89</v>
      </c>
      <c r="O5" s="115" t="s">
        <v>300</v>
      </c>
      <c r="P5" s="115" t="s">
        <v>301</v>
      </c>
      <c r="Q5" s="115" t="s">
        <v>90</v>
      </c>
      <c r="R5" s="117" t="str">
        <f>IF('Physical Cash at Safe'!$D$28="Yes",'Physical Cash at Safe'!$A$28,IF('Borrower Wise Details'!F5&lt;&gt;"",'Borrower Wise Details'!F5,""))</f>
        <v>Deepak Kumar Deepak</v>
      </c>
      <c r="S5" s="113" t="str">
        <f>IF('Physical Cash at Safe'!$D$28="Yes",'Physical Cash at Safe'!$C$28,IF('Borrower Wise Details'!H5&lt;&gt;"",'Borrower Wise Details'!H5,""))</f>
        <v>LO</v>
      </c>
      <c r="T5" s="113" t="str">
        <f>IF('Physical Cash at Safe'!$D$28="Yes",'Physical Cash at Safe'!$B$28,IF('Borrower Wise Details'!G5&lt;&gt;"",'Borrower Wise Details'!G5,""))</f>
        <v>SF0087033</v>
      </c>
      <c r="U5" s="118" t="s">
        <v>303</v>
      </c>
      <c r="V5" s="110">
        <v>45611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91</v>
      </c>
      <c r="Z5" s="110">
        <v>45832</v>
      </c>
      <c r="AA5" s="110">
        <v>45832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5090</v>
      </c>
      <c r="AD5" s="8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5090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45833</v>
      </c>
      <c r="AH5" s="122" t="s">
        <v>299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92</v>
      </c>
      <c r="B3" s="91"/>
      <c r="C3" s="91"/>
      <c r="D3" s="91"/>
      <c r="E3" s="91"/>
      <c r="F3" s="91"/>
      <c r="G3" s="91"/>
      <c r="H3" s="128" t="s">
        <v>93</v>
      </c>
      <c r="I3" s="128"/>
      <c r="J3" s="128"/>
      <c r="K3" s="128"/>
      <c r="L3" s="128"/>
      <c r="M3" s="128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94</v>
      </c>
      <c r="C4" s="93" t="s">
        <v>95</v>
      </c>
      <c r="D4" s="93" t="s">
        <v>96</v>
      </c>
      <c r="E4" s="93" t="s">
        <v>97</v>
      </c>
      <c r="F4" s="93" t="s">
        <v>98</v>
      </c>
      <c r="G4" s="93" t="s">
        <v>99</v>
      </c>
      <c r="H4" s="93" t="s">
        <v>100</v>
      </c>
      <c r="I4" s="93" t="s">
        <v>101</v>
      </c>
      <c r="J4" s="93" t="s">
        <v>102</v>
      </c>
      <c r="K4" s="93" t="s">
        <v>103</v>
      </c>
      <c r="L4" s="93" t="s">
        <v>104</v>
      </c>
      <c r="M4" s="93" t="s">
        <v>105</v>
      </c>
      <c r="N4" s="93" t="s">
        <v>106</v>
      </c>
      <c r="O4" s="93" t="s">
        <v>107</v>
      </c>
      <c r="P4" s="93" t="s">
        <v>108</v>
      </c>
      <c r="Q4" s="93" t="s">
        <v>109</v>
      </c>
      <c r="R4" s="101" t="s">
        <v>110</v>
      </c>
    </row>
    <row r="5" spans="1:18" ht="24.75" customHeight="1">
      <c r="A5" s="94">
        <v>1</v>
      </c>
      <c r="B5" s="37" t="str">
        <f>IF('Fraud Investigation Report'!C5="","",'Fraud Investigation Report'!C5)</f>
        <v>BH2906</v>
      </c>
      <c r="C5" s="94" t="str">
        <f>IF('Fraud Investigation Report'!D5="","",'Fraud Investigation Report'!D5)</f>
        <v>Kesariya</v>
      </c>
      <c r="D5" s="95" t="str">
        <f>IF(OR('Fraud Investigation Report'!R5="",'Fraud Investigation Report'!R5=0),"",'Fraud Investigation Report'!R5)</f>
        <v>Deepak Kumar Deepak</v>
      </c>
      <c r="E5" s="95" t="str">
        <f>IF(OR('Fraud Investigation Report'!T5="",'Fraud Investigation Report'!T5=0),"",'Fraud Investigation Report'!T5)</f>
        <v>SF0087033</v>
      </c>
      <c r="F5" s="95" t="str">
        <f>IF(OR('Fraud Investigation Report'!S5="",'Fraud Investigation Report'!S5=0),"",'Fraud Investigation Report'!S5)</f>
        <v>LO</v>
      </c>
      <c r="G5" s="94" t="str">
        <f>IF('Fraud Investigation Report'!J5="","",'Fraud Investigation Report'!J5)</f>
        <v>FN25-26-01106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5090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5090</v>
      </c>
      <c r="O5" s="96">
        <f>IF('Fraud Investigation Report'!AD5="","",'Fraud Investigation Report'!AD5)</f>
        <v>0</v>
      </c>
      <c r="P5" s="99">
        <f>IF(AND(N5="",O5=""),"",IF(O5="",N5,N5-IF(ISNUMBER(O5),O5,0)))</f>
        <v>5090</v>
      </c>
      <c r="Q5" s="41"/>
      <c r="R5" s="12" t="s">
        <v>302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0" t="s">
        <v>52</v>
      </c>
      <c r="B1" s="151"/>
      <c r="C1" s="151"/>
      <c r="D1" s="151"/>
      <c r="E1" s="152"/>
    </row>
    <row r="2" spans="1:5" ht="18">
      <c r="A2" s="51"/>
      <c r="B2" s="153" t="s">
        <v>53</v>
      </c>
      <c r="C2" s="153"/>
      <c r="D2" s="153"/>
      <c r="E2" s="52"/>
    </row>
    <row r="3" spans="1:5" ht="14.4">
      <c r="A3" s="53" t="s">
        <v>111</v>
      </c>
      <c r="B3" s="53" t="s">
        <v>112</v>
      </c>
      <c r="C3" s="53" t="s">
        <v>113</v>
      </c>
      <c r="D3" s="53" t="s">
        <v>114</v>
      </c>
      <c r="E3" s="53" t="s">
        <v>115</v>
      </c>
    </row>
    <row r="4" spans="1:5" ht="24" customHeight="1">
      <c r="A4" s="54" t="s">
        <v>116</v>
      </c>
      <c r="B4" s="39" t="s">
        <v>117</v>
      </c>
      <c r="C4" s="39" t="s">
        <v>117</v>
      </c>
      <c r="D4" s="39" t="s">
        <v>118</v>
      </c>
      <c r="E4" s="39" t="s">
        <v>119</v>
      </c>
    </row>
    <row r="5" spans="1:5" ht="35.25" customHeight="1">
      <c r="A5" s="55" t="s">
        <v>120</v>
      </c>
      <c r="B5" s="55" t="s">
        <v>121</v>
      </c>
      <c r="C5" s="55" t="s">
        <v>122</v>
      </c>
      <c r="D5" s="55" t="s">
        <v>123</v>
      </c>
      <c r="E5" s="55" t="s">
        <v>124</v>
      </c>
    </row>
    <row r="6" spans="1:5" ht="25.5" customHeight="1">
      <c r="A6" s="56" t="s">
        <v>125</v>
      </c>
      <c r="B6" s="57">
        <v>45827</v>
      </c>
      <c r="C6" s="57">
        <v>45826</v>
      </c>
      <c r="D6" s="57">
        <v>45827</v>
      </c>
      <c r="E6" s="58">
        <v>0.27083333333333298</v>
      </c>
    </row>
    <row r="7" spans="1:5" ht="15.6">
      <c r="A7" s="154" t="s">
        <v>126</v>
      </c>
      <c r="B7" s="155"/>
      <c r="C7" s="155"/>
      <c r="D7" s="155"/>
      <c r="E7" s="155"/>
    </row>
    <row r="8" spans="1:5" ht="15" customHeight="1">
      <c r="A8" s="160" t="s">
        <v>127</v>
      </c>
      <c r="B8" s="156" t="s">
        <v>128</v>
      </c>
      <c r="C8" s="157"/>
      <c r="D8" s="158" t="s">
        <v>129</v>
      </c>
      <c r="E8" s="159"/>
    </row>
    <row r="9" spans="1:5" ht="14.4">
      <c r="A9" s="161"/>
      <c r="B9" s="59" t="s">
        <v>130</v>
      </c>
      <c r="C9" s="60" t="s">
        <v>131</v>
      </c>
      <c r="D9" s="60" t="s">
        <v>130</v>
      </c>
      <c r="E9" s="60" t="s">
        <v>131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>
        <v>43</v>
      </c>
      <c r="C11" s="63">
        <f>B11*A11</f>
        <v>21500</v>
      </c>
      <c r="D11" s="65">
        <v>43</v>
      </c>
      <c r="E11" s="63">
        <f t="shared" ref="E11:E17" si="0">D11*A11</f>
        <v>21500</v>
      </c>
    </row>
    <row r="12" spans="1:5" ht="14.4">
      <c r="A12" s="64">
        <v>200</v>
      </c>
      <c r="B12" s="65">
        <v>24</v>
      </c>
      <c r="C12" s="63">
        <f>B12*A12</f>
        <v>4800</v>
      </c>
      <c r="D12" s="65">
        <v>24</v>
      </c>
      <c r="E12" s="63">
        <f t="shared" si="0"/>
        <v>4800</v>
      </c>
    </row>
    <row r="13" spans="1:5" ht="14.4">
      <c r="A13" s="64">
        <v>100</v>
      </c>
      <c r="B13" s="65">
        <v>25</v>
      </c>
      <c r="C13" s="63">
        <f t="shared" ref="C13:C17" si="1">B13*A13</f>
        <v>2500</v>
      </c>
      <c r="D13" s="65">
        <v>25</v>
      </c>
      <c r="E13" s="63">
        <f t="shared" si="0"/>
        <v>2500</v>
      </c>
    </row>
    <row r="14" spans="1:5" ht="14.4">
      <c r="A14" s="64">
        <v>50</v>
      </c>
      <c r="B14" s="65">
        <v>1</v>
      </c>
      <c r="C14" s="63">
        <f t="shared" si="1"/>
        <v>50</v>
      </c>
      <c r="D14" s="65">
        <v>1</v>
      </c>
      <c r="E14" s="63">
        <f t="shared" si="0"/>
        <v>50</v>
      </c>
    </row>
    <row r="15" spans="1:5" ht="14.4">
      <c r="A15" s="64">
        <v>20</v>
      </c>
      <c r="B15" s="65">
        <v>0</v>
      </c>
      <c r="C15" s="63">
        <f t="shared" si="1"/>
        <v>0</v>
      </c>
      <c r="D15" s="65">
        <v>0</v>
      </c>
      <c r="E15" s="63">
        <f t="shared" si="0"/>
        <v>0</v>
      </c>
    </row>
    <row r="16" spans="1:5" ht="14.4">
      <c r="A16" s="64">
        <v>10</v>
      </c>
      <c r="B16" s="65">
        <v>1</v>
      </c>
      <c r="C16" s="63">
        <f t="shared" si="1"/>
        <v>10</v>
      </c>
      <c r="D16" s="65">
        <v>1</v>
      </c>
      <c r="E16" s="63">
        <f t="shared" si="0"/>
        <v>10</v>
      </c>
    </row>
    <row r="17" spans="1:5" ht="14.4">
      <c r="A17" s="64">
        <v>5</v>
      </c>
      <c r="B17" s="65">
        <v>0</v>
      </c>
      <c r="C17" s="63">
        <f t="shared" si="1"/>
        <v>0</v>
      </c>
      <c r="D17" s="65">
        <v>0</v>
      </c>
      <c r="E17" s="63">
        <f t="shared" si="0"/>
        <v>0</v>
      </c>
    </row>
    <row r="18" spans="1:5" ht="14.4">
      <c r="A18" s="66" t="s">
        <v>132</v>
      </c>
      <c r="B18" s="67">
        <v>1</v>
      </c>
      <c r="C18" s="63">
        <f>B18</f>
        <v>1</v>
      </c>
      <c r="D18" s="67">
        <v>1</v>
      </c>
      <c r="E18" s="68">
        <f>D18</f>
        <v>1</v>
      </c>
    </row>
    <row r="19" spans="1:5" ht="14.4">
      <c r="A19" s="69"/>
      <c r="B19" s="70" t="s">
        <v>133</v>
      </c>
      <c r="C19" s="71">
        <f>SUM(C10:C18)</f>
        <v>28861</v>
      </c>
      <c r="D19" s="70" t="s">
        <v>133</v>
      </c>
      <c r="E19" s="71">
        <f>SUM(E10:E18)</f>
        <v>28861</v>
      </c>
    </row>
    <row r="20" spans="1:5" ht="30" customHeight="1">
      <c r="A20" s="145" t="s">
        <v>134</v>
      </c>
      <c r="B20" s="146"/>
      <c r="C20" s="72">
        <v>28861</v>
      </c>
      <c r="D20" s="73" t="s">
        <v>135</v>
      </c>
      <c r="E20" s="74">
        <v>0</v>
      </c>
    </row>
    <row r="21" spans="1:5" ht="30" customHeight="1">
      <c r="A21" s="147" t="s">
        <v>136</v>
      </c>
      <c r="B21" s="148"/>
      <c r="C21" s="74">
        <v>0</v>
      </c>
      <c r="D21" s="73" t="s">
        <v>137</v>
      </c>
      <c r="E21" s="74">
        <v>0</v>
      </c>
    </row>
    <row r="22" spans="1:5" ht="30" customHeight="1">
      <c r="A22" s="147" t="s">
        <v>138</v>
      </c>
      <c r="B22" s="148"/>
      <c r="C22" s="74">
        <v>0</v>
      </c>
      <c r="D22" s="75" t="s">
        <v>139</v>
      </c>
      <c r="E22" s="74"/>
    </row>
    <row r="23" spans="1:5" ht="30" customHeight="1">
      <c r="A23" s="147" t="s">
        <v>140</v>
      </c>
      <c r="B23" s="148"/>
      <c r="C23" s="76">
        <f>(C19+C21)-(E20+E21)-E19</f>
        <v>0</v>
      </c>
      <c r="D23" s="77" t="s">
        <v>141</v>
      </c>
      <c r="E23" s="74"/>
    </row>
    <row r="24" spans="1:5" ht="82.5" customHeight="1">
      <c r="A24" s="73" t="s">
        <v>142</v>
      </c>
      <c r="B24" s="149"/>
      <c r="C24" s="149"/>
      <c r="D24" s="149"/>
      <c r="E24" s="149"/>
    </row>
    <row r="25" spans="1:5" ht="57.75" customHeight="1">
      <c r="A25" s="78" t="s">
        <v>143</v>
      </c>
      <c r="B25" s="136"/>
      <c r="C25" s="136"/>
      <c r="D25" s="136"/>
      <c r="E25" s="136"/>
    </row>
    <row r="26" spans="1:5" ht="20.100000000000001" customHeight="1">
      <c r="A26" s="137" t="s">
        <v>144</v>
      </c>
      <c r="B26" s="137"/>
      <c r="C26" s="137"/>
      <c r="D26" s="137"/>
      <c r="E26" s="137"/>
    </row>
    <row r="27" spans="1:5" ht="27.75" customHeight="1">
      <c r="A27" s="79" t="s">
        <v>145</v>
      </c>
      <c r="B27" s="79" t="s">
        <v>146</v>
      </c>
      <c r="C27" s="79" t="s">
        <v>147</v>
      </c>
      <c r="D27" s="79" t="s">
        <v>148</v>
      </c>
      <c r="E27" s="79" t="s">
        <v>149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150</v>
      </c>
      <c r="B29" s="82" t="s">
        <v>151</v>
      </c>
      <c r="C29" s="79" t="s">
        <v>152</v>
      </c>
      <c r="D29" s="138" t="s">
        <v>153</v>
      </c>
      <c r="E29" s="139"/>
    </row>
    <row r="30" spans="1:5" ht="40.049999999999997" customHeight="1">
      <c r="A30" s="83"/>
      <c r="B30" s="83"/>
      <c r="C30" s="84"/>
      <c r="D30" s="140"/>
      <c r="E30" s="141"/>
    </row>
    <row r="31" spans="1:5" ht="15" customHeight="1">
      <c r="A31" s="142"/>
      <c r="B31" s="143"/>
      <c r="C31" s="143"/>
      <c r="D31" s="143"/>
      <c r="E31" s="144"/>
    </row>
    <row r="32" spans="1:5" ht="24.75" customHeight="1">
      <c r="A32" s="85" t="s">
        <v>154</v>
      </c>
      <c r="B32" s="13" t="s">
        <v>155</v>
      </c>
      <c r="C32" s="85" t="s">
        <v>156</v>
      </c>
      <c r="D32" s="129" t="s">
        <v>157</v>
      </c>
      <c r="E32" s="130"/>
    </row>
    <row r="33" spans="1:5" ht="18" customHeight="1">
      <c r="A33" s="85" t="s">
        <v>158</v>
      </c>
      <c r="B33" s="13" t="s">
        <v>159</v>
      </c>
      <c r="C33" s="86" t="s">
        <v>160</v>
      </c>
      <c r="D33" s="131" t="s">
        <v>161</v>
      </c>
      <c r="E33" s="132"/>
    </row>
    <row r="34" spans="1:5" ht="27.6">
      <c r="A34" s="86" t="s">
        <v>162</v>
      </c>
      <c r="B34" s="13" t="s">
        <v>163</v>
      </c>
      <c r="C34" s="86" t="s">
        <v>164</v>
      </c>
      <c r="D34" s="133" t="s">
        <v>165</v>
      </c>
      <c r="E34" s="134"/>
    </row>
    <row r="35" spans="1:5" ht="27.6">
      <c r="A35" s="86" t="s">
        <v>166</v>
      </c>
      <c r="B35" s="13" t="s">
        <v>167</v>
      </c>
      <c r="C35" s="86" t="s">
        <v>168</v>
      </c>
      <c r="D35" s="133" t="s">
        <v>169</v>
      </c>
      <c r="E35" s="134"/>
    </row>
    <row r="36" spans="1:5" ht="25.5" customHeight="1">
      <c r="A36" s="86" t="s">
        <v>170</v>
      </c>
      <c r="B36" s="13" t="s">
        <v>171</v>
      </c>
      <c r="C36" s="86" t="s">
        <v>172</v>
      </c>
      <c r="D36" s="135" t="s">
        <v>173</v>
      </c>
      <c r="E36" s="13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E6" sqref="E6"/>
    </sheetView>
  </sheetViews>
  <sheetFormatPr defaultColWidth="0" defaultRowHeight="13.8" zeroHeight="1"/>
  <cols>
    <col min="1" max="1" width="8.77734375" style="28" customWidth="1"/>
    <col min="2" max="2" width="13.21875" style="28" customWidth="1"/>
    <col min="3" max="3" width="18.77734375" style="28" customWidth="1"/>
    <col min="4" max="4" width="16.44140625" style="28" customWidth="1"/>
    <col min="5" max="5" width="14.88671875" style="28" customWidth="1"/>
    <col min="6" max="6" width="20.33203125" style="28" customWidth="1"/>
    <col min="7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7773437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77734375" style="28" customWidth="1"/>
    <col min="23" max="23" width="52.21875" style="28" customWidth="1"/>
    <col min="24" max="24" width="8.77734375" style="28" customWidth="1"/>
    <col min="25" max="16384" width="8.7773437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174</v>
      </c>
      <c r="E3" s="33" t="s">
        <v>175</v>
      </c>
      <c r="F3" s="33" t="s">
        <v>176</v>
      </c>
      <c r="U3" s="33" t="s">
        <v>175</v>
      </c>
      <c r="V3" s="33" t="s">
        <v>176</v>
      </c>
    </row>
    <row r="4" spans="1:23" ht="42.75" customHeight="1">
      <c r="A4" s="34" t="s">
        <v>55</v>
      </c>
      <c r="B4" s="35" t="s">
        <v>177</v>
      </c>
      <c r="C4" s="35" t="s">
        <v>95</v>
      </c>
      <c r="D4" s="35" t="s">
        <v>178</v>
      </c>
      <c r="E4" s="35" t="s">
        <v>179</v>
      </c>
      <c r="F4" s="35" t="s">
        <v>180</v>
      </c>
      <c r="G4" s="35" t="s">
        <v>181</v>
      </c>
      <c r="H4" s="35" t="s">
        <v>182</v>
      </c>
      <c r="I4" s="35" t="s">
        <v>183</v>
      </c>
      <c r="J4" s="35" t="s">
        <v>184</v>
      </c>
      <c r="K4" s="35" t="s">
        <v>185</v>
      </c>
      <c r="L4" s="35" t="s">
        <v>186</v>
      </c>
      <c r="M4" s="42" t="s">
        <v>187</v>
      </c>
      <c r="N4" s="35" t="s">
        <v>188</v>
      </c>
      <c r="O4" s="35" t="s">
        <v>189</v>
      </c>
      <c r="P4" s="35" t="s">
        <v>190</v>
      </c>
      <c r="Q4" s="35" t="s">
        <v>191</v>
      </c>
      <c r="R4" s="35" t="s">
        <v>192</v>
      </c>
      <c r="S4" s="35" t="s">
        <v>193</v>
      </c>
      <c r="T4" s="35" t="s">
        <v>194</v>
      </c>
      <c r="U4" s="35" t="s">
        <v>195</v>
      </c>
      <c r="V4" s="35" t="s">
        <v>8</v>
      </c>
      <c r="W4" s="35" t="s">
        <v>196</v>
      </c>
    </row>
    <row r="5" spans="1:23" ht="25.05" customHeight="1">
      <c r="A5" s="36">
        <v>1</v>
      </c>
      <c r="B5" s="37" t="str">
        <f>IF('Loan Outstanding Report'!$G$5="","",'Loan Outstanding Report'!$G$5)</f>
        <v>BH2906</v>
      </c>
      <c r="C5" s="38" t="str">
        <f>IF('Loan Outstanding Report'!$H$5="","",'Loan Outstanding Report'!$H$5)</f>
        <v>Kesariya</v>
      </c>
      <c r="D5" s="39" t="s">
        <v>305</v>
      </c>
      <c r="E5" s="40">
        <v>45832</v>
      </c>
      <c r="F5" s="13" t="s">
        <v>197</v>
      </c>
      <c r="G5" s="41" t="s">
        <v>198</v>
      </c>
      <c r="H5" s="41" t="s">
        <v>199</v>
      </c>
      <c r="I5" s="43" t="s">
        <v>200</v>
      </c>
      <c r="J5" s="43">
        <v>26530</v>
      </c>
      <c r="K5" s="43" t="s">
        <v>201</v>
      </c>
      <c r="L5" s="44">
        <v>351471328</v>
      </c>
      <c r="M5" s="40" t="s">
        <v>202</v>
      </c>
      <c r="N5" s="45">
        <v>70000</v>
      </c>
      <c r="O5" s="45">
        <v>3750</v>
      </c>
      <c r="P5" s="46" t="s">
        <v>9</v>
      </c>
      <c r="Q5" s="47">
        <v>45604</v>
      </c>
      <c r="R5" s="45">
        <v>3750</v>
      </c>
      <c r="S5" s="45">
        <v>0</v>
      </c>
      <c r="T5" s="45">
        <v>0</v>
      </c>
      <c r="U5" s="48">
        <f t="shared" ref="U5" si="0">IF(AND(ISBLANK(R5),ISBLANK(S5),ISBLANK(T5)),"",R5-(S5+T5))</f>
        <v>3750</v>
      </c>
      <c r="V5" s="26" t="s">
        <v>7</v>
      </c>
      <c r="W5" s="49" t="s">
        <v>297</v>
      </c>
    </row>
    <row r="6" spans="1:23" ht="25.05" customHeight="1">
      <c r="A6" s="36">
        <v>2</v>
      </c>
      <c r="B6" s="37" t="str">
        <f>IF(J6&lt;&gt;"",$B$5,"")</f>
        <v>BH2906</v>
      </c>
      <c r="C6" s="38" t="str">
        <f>IF(J6&lt;&gt;"",$C$5,"")</f>
        <v>Kesariya</v>
      </c>
      <c r="D6" s="39" t="str">
        <f t="shared" ref="D6:D70" si="1">IF(J6&lt;&gt;"",$D$5,"")</f>
        <v>FN25-26-01106</v>
      </c>
      <c r="E6" s="40">
        <v>45832</v>
      </c>
      <c r="F6" s="13" t="s">
        <v>197</v>
      </c>
      <c r="G6" s="41" t="s">
        <v>198</v>
      </c>
      <c r="H6" s="41" t="s">
        <v>199</v>
      </c>
      <c r="I6" s="43" t="s">
        <v>200</v>
      </c>
      <c r="J6" s="43">
        <v>26530</v>
      </c>
      <c r="K6" s="43" t="s">
        <v>201</v>
      </c>
      <c r="L6" s="44">
        <v>355140080</v>
      </c>
      <c r="M6" s="40" t="s">
        <v>203</v>
      </c>
      <c r="N6" s="45">
        <v>20000</v>
      </c>
      <c r="O6" s="45">
        <v>1340</v>
      </c>
      <c r="P6" s="46" t="s">
        <v>9</v>
      </c>
      <c r="Q6" s="47">
        <v>45604</v>
      </c>
      <c r="R6" s="45">
        <v>1340</v>
      </c>
      <c r="S6" s="45">
        <v>0</v>
      </c>
      <c r="T6" s="45">
        <v>0</v>
      </c>
      <c r="U6" s="48">
        <f t="shared" ref="U6:U69" si="2">IF(AND(ISBLANK(R6),ISBLANK(S6),ISBLANK(T6)),"",R6-(S6+T6))</f>
        <v>1340</v>
      </c>
      <c r="V6" s="26" t="s">
        <v>7</v>
      </c>
      <c r="W6" s="49" t="s">
        <v>298</v>
      </c>
    </row>
    <row r="7" spans="1:23" ht="25.05" customHeight="1">
      <c r="A7" s="36">
        <v>3</v>
      </c>
      <c r="B7" s="37" t="str">
        <f t="shared" ref="B7:B70" si="3">IF(J7&lt;&gt;"",$B$5,"")</f>
        <v/>
      </c>
      <c r="C7" s="38" t="str">
        <f t="shared" ref="C7:C70" si="4">IF(J7&lt;&gt;"",$C$5,"")</f>
        <v/>
      </c>
      <c r="D7" s="39" t="str">
        <f t="shared" si="1"/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2"/>
        <v/>
      </c>
      <c r="V7" s="26"/>
      <c r="W7" s="49"/>
    </row>
    <row r="8" spans="1:23" ht="25.05" customHeight="1">
      <c r="A8" s="36">
        <v>4</v>
      </c>
      <c r="B8" s="37" t="str">
        <f t="shared" si="3"/>
        <v/>
      </c>
      <c r="C8" s="38" t="str">
        <f t="shared" si="4"/>
        <v/>
      </c>
      <c r="D8" s="39" t="str">
        <f t="shared" si="1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2"/>
        <v/>
      </c>
      <c r="V8" s="26"/>
      <c r="W8" s="49"/>
    </row>
    <row r="9" spans="1:23" ht="25.05" customHeight="1">
      <c r="A9" s="36">
        <v>5</v>
      </c>
      <c r="B9" s="37" t="str">
        <f t="shared" si="3"/>
        <v/>
      </c>
      <c r="C9" s="38" t="str">
        <f t="shared" si="4"/>
        <v/>
      </c>
      <c r="D9" s="39" t="str">
        <f t="shared" si="1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2"/>
        <v/>
      </c>
      <c r="V9" s="26"/>
      <c r="W9" s="49"/>
    </row>
    <row r="10" spans="1:23" ht="25.05" customHeight="1">
      <c r="A10" s="36">
        <v>6</v>
      </c>
      <c r="B10" s="37" t="str">
        <f t="shared" si="3"/>
        <v/>
      </c>
      <c r="C10" s="38" t="str">
        <f t="shared" si="4"/>
        <v/>
      </c>
      <c r="D10" s="39" t="str">
        <f t="shared" si="1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2"/>
        <v/>
      </c>
      <c r="V10" s="26"/>
      <c r="W10" s="49"/>
    </row>
    <row r="11" spans="1:23" ht="25.05" customHeight="1">
      <c r="A11" s="36">
        <v>7</v>
      </c>
      <c r="B11" s="37" t="str">
        <f t="shared" si="3"/>
        <v/>
      </c>
      <c r="C11" s="38" t="str">
        <f t="shared" si="4"/>
        <v/>
      </c>
      <c r="D11" s="39" t="str">
        <f t="shared" si="1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2"/>
        <v/>
      </c>
      <c r="V11" s="26"/>
      <c r="W11" s="49"/>
    </row>
    <row r="12" spans="1:23" ht="25.05" customHeight="1">
      <c r="A12" s="36">
        <v>8</v>
      </c>
      <c r="B12" s="37" t="str">
        <f t="shared" si="3"/>
        <v/>
      </c>
      <c r="C12" s="38" t="str">
        <f t="shared" si="4"/>
        <v/>
      </c>
      <c r="D12" s="39" t="str">
        <f t="shared" si="1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2"/>
        <v/>
      </c>
      <c r="V12" s="26"/>
      <c r="W12" s="49"/>
    </row>
    <row r="13" spans="1:23" ht="25.05" customHeight="1">
      <c r="A13" s="36">
        <v>9</v>
      </c>
      <c r="B13" s="37" t="str">
        <f t="shared" si="3"/>
        <v/>
      </c>
      <c r="C13" s="38" t="str">
        <f t="shared" si="4"/>
        <v/>
      </c>
      <c r="D13" s="39" t="str">
        <f t="shared" si="1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2"/>
        <v/>
      </c>
      <c r="V13" s="26"/>
      <c r="W13" s="49"/>
    </row>
    <row r="14" spans="1:23" ht="25.05" customHeight="1">
      <c r="A14" s="36">
        <v>10</v>
      </c>
      <c r="B14" s="37" t="str">
        <f t="shared" si="3"/>
        <v/>
      </c>
      <c r="C14" s="38" t="str">
        <f t="shared" si="4"/>
        <v/>
      </c>
      <c r="D14" s="39" t="str">
        <f t="shared" si="1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2"/>
        <v/>
      </c>
      <c r="V14" s="26"/>
      <c r="W14" s="49"/>
    </row>
    <row r="15" spans="1:23" ht="25.05" customHeight="1">
      <c r="A15" s="36">
        <v>11</v>
      </c>
      <c r="B15" s="37" t="str">
        <f t="shared" si="3"/>
        <v/>
      </c>
      <c r="C15" s="38" t="str">
        <f t="shared" si="4"/>
        <v/>
      </c>
      <c r="D15" s="39" t="str">
        <f t="shared" si="1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2"/>
        <v/>
      </c>
      <c r="V15" s="26"/>
      <c r="W15" s="49"/>
    </row>
    <row r="16" spans="1:23" ht="25.05" customHeight="1">
      <c r="A16" s="36">
        <v>12</v>
      </c>
      <c r="B16" s="37" t="str">
        <f t="shared" si="3"/>
        <v/>
      </c>
      <c r="C16" s="38" t="str">
        <f t="shared" si="4"/>
        <v/>
      </c>
      <c r="D16" s="39" t="str">
        <f t="shared" si="1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2"/>
        <v/>
      </c>
      <c r="V16" s="26"/>
      <c r="W16" s="49"/>
    </row>
    <row r="17" spans="1:23" ht="25.05" customHeight="1">
      <c r="A17" s="36">
        <v>13</v>
      </c>
      <c r="B17" s="37" t="str">
        <f t="shared" si="3"/>
        <v/>
      </c>
      <c r="C17" s="38" t="str">
        <f t="shared" si="4"/>
        <v/>
      </c>
      <c r="D17" s="39" t="str">
        <f t="shared" si="1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2"/>
        <v/>
      </c>
      <c r="V17" s="26"/>
      <c r="W17" s="49"/>
    </row>
    <row r="18" spans="1:23" ht="25.05" customHeight="1">
      <c r="A18" s="36">
        <v>14</v>
      </c>
      <c r="B18" s="37" t="str">
        <f t="shared" si="3"/>
        <v/>
      </c>
      <c r="C18" s="38" t="str">
        <f t="shared" si="4"/>
        <v/>
      </c>
      <c r="D18" s="39" t="str">
        <f t="shared" si="1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2"/>
        <v/>
      </c>
      <c r="V18" s="26"/>
      <c r="W18" s="49"/>
    </row>
    <row r="19" spans="1:23" ht="25.05" customHeight="1">
      <c r="A19" s="36">
        <v>15</v>
      </c>
      <c r="B19" s="37" t="str">
        <f t="shared" si="3"/>
        <v/>
      </c>
      <c r="C19" s="38" t="str">
        <f t="shared" si="4"/>
        <v/>
      </c>
      <c r="D19" s="39" t="str">
        <f t="shared" si="1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2"/>
        <v/>
      </c>
      <c r="V19" s="26"/>
      <c r="W19" s="49"/>
    </row>
    <row r="20" spans="1:23" ht="25.05" customHeight="1">
      <c r="A20" s="36">
        <v>16</v>
      </c>
      <c r="B20" s="37" t="str">
        <f t="shared" si="3"/>
        <v/>
      </c>
      <c r="C20" s="38" t="str">
        <f t="shared" si="4"/>
        <v/>
      </c>
      <c r="D20" s="39" t="str">
        <f t="shared" si="1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2"/>
        <v/>
      </c>
      <c r="V20" s="26"/>
      <c r="W20" s="49"/>
    </row>
    <row r="21" spans="1:23" ht="25.05" customHeight="1">
      <c r="A21" s="36">
        <v>17</v>
      </c>
      <c r="B21" s="37" t="str">
        <f t="shared" si="3"/>
        <v/>
      </c>
      <c r="C21" s="38" t="str">
        <f t="shared" si="4"/>
        <v/>
      </c>
      <c r="D21" s="39" t="str">
        <f t="shared" si="1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2"/>
        <v/>
      </c>
      <c r="V21" s="26"/>
      <c r="W21" s="49"/>
    </row>
    <row r="22" spans="1:23" ht="25.05" customHeight="1">
      <c r="A22" s="36">
        <v>18</v>
      </c>
      <c r="B22" s="37" t="str">
        <f t="shared" si="3"/>
        <v/>
      </c>
      <c r="C22" s="38" t="str">
        <f t="shared" si="4"/>
        <v/>
      </c>
      <c r="D22" s="39" t="str">
        <f t="shared" si="1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2"/>
        <v/>
      </c>
      <c r="V22" s="26"/>
      <c r="W22" s="49"/>
    </row>
    <row r="23" spans="1:23" ht="25.05" customHeight="1">
      <c r="A23" s="36">
        <v>19</v>
      </c>
      <c r="B23" s="37" t="str">
        <f t="shared" si="3"/>
        <v/>
      </c>
      <c r="C23" s="38" t="str">
        <f t="shared" si="4"/>
        <v/>
      </c>
      <c r="D23" s="39" t="str">
        <f t="shared" si="1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2"/>
        <v/>
      </c>
      <c r="V23" s="26"/>
      <c r="W23" s="49"/>
    </row>
    <row r="24" spans="1:23" ht="25.05" customHeight="1">
      <c r="A24" s="36">
        <v>20</v>
      </c>
      <c r="B24" s="37" t="str">
        <f t="shared" si="3"/>
        <v/>
      </c>
      <c r="C24" s="38" t="str">
        <f t="shared" si="4"/>
        <v/>
      </c>
      <c r="D24" s="39" t="str">
        <f t="shared" si="1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2"/>
        <v/>
      </c>
      <c r="V24" s="26"/>
      <c r="W24" s="49"/>
    </row>
    <row r="25" spans="1:23" ht="25.05" customHeight="1">
      <c r="A25" s="36">
        <v>21</v>
      </c>
      <c r="B25" s="37" t="str">
        <f t="shared" si="3"/>
        <v/>
      </c>
      <c r="C25" s="38" t="str">
        <f t="shared" si="4"/>
        <v/>
      </c>
      <c r="D25" s="39" t="str">
        <f t="shared" si="1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2"/>
        <v/>
      </c>
      <c r="V25" s="26"/>
      <c r="W25" s="49"/>
    </row>
    <row r="26" spans="1:23" ht="25.05" customHeight="1">
      <c r="A26" s="36">
        <v>22</v>
      </c>
      <c r="B26" s="37" t="str">
        <f t="shared" si="3"/>
        <v/>
      </c>
      <c r="C26" s="38" t="str">
        <f t="shared" si="4"/>
        <v/>
      </c>
      <c r="D26" s="39" t="str">
        <f t="shared" si="1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2"/>
        <v/>
      </c>
      <c r="V26" s="26"/>
      <c r="W26" s="49"/>
    </row>
    <row r="27" spans="1:23" ht="25.05" customHeight="1">
      <c r="A27" s="36">
        <v>23</v>
      </c>
      <c r="B27" s="37" t="str">
        <f t="shared" si="3"/>
        <v/>
      </c>
      <c r="C27" s="38" t="str">
        <f t="shared" si="4"/>
        <v/>
      </c>
      <c r="D27" s="39" t="str">
        <f t="shared" si="1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2"/>
        <v/>
      </c>
      <c r="V27" s="26"/>
      <c r="W27" s="49"/>
    </row>
    <row r="28" spans="1:23" ht="25.05" customHeight="1">
      <c r="A28" s="36">
        <v>24</v>
      </c>
      <c r="B28" s="37" t="str">
        <f t="shared" si="3"/>
        <v/>
      </c>
      <c r="C28" s="38" t="str">
        <f t="shared" si="4"/>
        <v/>
      </c>
      <c r="D28" s="39" t="str">
        <f t="shared" si="1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2"/>
        <v/>
      </c>
      <c r="V28" s="26"/>
      <c r="W28" s="49"/>
    </row>
    <row r="29" spans="1:23" ht="25.05" customHeight="1">
      <c r="A29" s="36">
        <v>25</v>
      </c>
      <c r="B29" s="37" t="str">
        <f t="shared" si="3"/>
        <v/>
      </c>
      <c r="C29" s="38" t="str">
        <f t="shared" si="4"/>
        <v/>
      </c>
      <c r="D29" s="39" t="str">
        <f t="shared" si="1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2"/>
        <v/>
      </c>
      <c r="V29" s="26"/>
      <c r="W29" s="49"/>
    </row>
    <row r="30" spans="1:23" ht="25.05" customHeight="1">
      <c r="A30" s="36">
        <v>26</v>
      </c>
      <c r="B30" s="37" t="str">
        <f t="shared" si="3"/>
        <v/>
      </c>
      <c r="C30" s="38" t="str">
        <f t="shared" si="4"/>
        <v/>
      </c>
      <c r="D30" s="39" t="str">
        <f t="shared" si="1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2"/>
        <v/>
      </c>
      <c r="V30" s="26"/>
      <c r="W30" s="49"/>
    </row>
    <row r="31" spans="1:23" ht="25.05" customHeight="1">
      <c r="A31" s="36">
        <v>27</v>
      </c>
      <c r="B31" s="37" t="str">
        <f t="shared" si="3"/>
        <v/>
      </c>
      <c r="C31" s="38" t="str">
        <f t="shared" si="4"/>
        <v/>
      </c>
      <c r="D31" s="39" t="str">
        <f t="shared" si="1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2"/>
        <v/>
      </c>
      <c r="V31" s="26"/>
      <c r="W31" s="49"/>
    </row>
    <row r="32" spans="1:23" ht="25.05" customHeight="1">
      <c r="A32" s="36">
        <v>28</v>
      </c>
      <c r="B32" s="37" t="str">
        <f t="shared" si="3"/>
        <v/>
      </c>
      <c r="C32" s="38" t="str">
        <f t="shared" si="4"/>
        <v/>
      </c>
      <c r="D32" s="39" t="str">
        <f t="shared" si="1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2"/>
        <v/>
      </c>
      <c r="V32" s="26"/>
      <c r="W32" s="49"/>
    </row>
    <row r="33" spans="1:23" ht="25.05" customHeight="1">
      <c r="A33" s="36">
        <v>29</v>
      </c>
      <c r="B33" s="37" t="str">
        <f t="shared" si="3"/>
        <v/>
      </c>
      <c r="C33" s="38" t="str">
        <f t="shared" si="4"/>
        <v/>
      </c>
      <c r="D33" s="39" t="str">
        <f t="shared" si="1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2"/>
        <v/>
      </c>
      <c r="V33" s="26"/>
      <c r="W33" s="49"/>
    </row>
    <row r="34" spans="1:23" ht="25.05" customHeight="1">
      <c r="A34" s="36">
        <v>30</v>
      </c>
      <c r="B34" s="37" t="str">
        <f t="shared" si="3"/>
        <v/>
      </c>
      <c r="C34" s="38" t="str">
        <f t="shared" si="4"/>
        <v/>
      </c>
      <c r="D34" s="39" t="str">
        <f t="shared" si="1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2"/>
        <v/>
      </c>
      <c r="V34" s="26"/>
      <c r="W34" s="49"/>
    </row>
    <row r="35" spans="1:23" ht="25.05" customHeight="1">
      <c r="A35" s="36">
        <v>31</v>
      </c>
      <c r="B35" s="37" t="str">
        <f t="shared" si="3"/>
        <v/>
      </c>
      <c r="C35" s="38" t="str">
        <f t="shared" si="4"/>
        <v/>
      </c>
      <c r="D35" s="39" t="str">
        <f t="shared" si="1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2"/>
        <v/>
      </c>
      <c r="V35" s="26"/>
      <c r="W35" s="49"/>
    </row>
    <row r="36" spans="1:23" ht="25.05" customHeight="1">
      <c r="A36" s="36">
        <v>32</v>
      </c>
      <c r="B36" s="37" t="str">
        <f t="shared" si="3"/>
        <v/>
      </c>
      <c r="C36" s="38" t="str">
        <f t="shared" si="4"/>
        <v/>
      </c>
      <c r="D36" s="39" t="str">
        <f t="shared" si="1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2"/>
        <v/>
      </c>
      <c r="V36" s="26"/>
      <c r="W36" s="49"/>
    </row>
    <row r="37" spans="1:23" ht="25.05" customHeight="1">
      <c r="A37" s="36">
        <v>33</v>
      </c>
      <c r="B37" s="37" t="str">
        <f t="shared" si="3"/>
        <v/>
      </c>
      <c r="C37" s="38" t="str">
        <f t="shared" si="4"/>
        <v/>
      </c>
      <c r="D37" s="39" t="str">
        <f t="shared" si="1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2"/>
        <v/>
      </c>
      <c r="V37" s="26"/>
      <c r="W37" s="49"/>
    </row>
    <row r="38" spans="1:23" ht="25.05" customHeight="1">
      <c r="A38" s="36">
        <v>34</v>
      </c>
      <c r="B38" s="37" t="str">
        <f t="shared" si="3"/>
        <v/>
      </c>
      <c r="C38" s="38" t="str">
        <f t="shared" si="4"/>
        <v/>
      </c>
      <c r="D38" s="39" t="str">
        <f t="shared" si="1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2"/>
        <v/>
      </c>
      <c r="V38" s="26"/>
      <c r="W38" s="49"/>
    </row>
    <row r="39" spans="1:23" ht="25.05" customHeight="1">
      <c r="A39" s="36">
        <v>35</v>
      </c>
      <c r="B39" s="37" t="str">
        <f t="shared" si="3"/>
        <v/>
      </c>
      <c r="C39" s="38" t="str">
        <f t="shared" si="4"/>
        <v/>
      </c>
      <c r="D39" s="39" t="str">
        <f t="shared" si="1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2"/>
        <v/>
      </c>
      <c r="V39" s="26"/>
      <c r="W39" s="49"/>
    </row>
    <row r="40" spans="1:23" ht="25.05" customHeight="1">
      <c r="A40" s="36">
        <v>36</v>
      </c>
      <c r="B40" s="37" t="str">
        <f t="shared" si="3"/>
        <v/>
      </c>
      <c r="C40" s="38" t="str">
        <f t="shared" si="4"/>
        <v/>
      </c>
      <c r="D40" s="39" t="str">
        <f t="shared" si="1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2"/>
        <v/>
      </c>
      <c r="V40" s="26"/>
      <c r="W40" s="49"/>
    </row>
    <row r="41" spans="1:23" ht="25.05" customHeight="1">
      <c r="A41" s="36">
        <v>37</v>
      </c>
      <c r="B41" s="37" t="str">
        <f t="shared" si="3"/>
        <v/>
      </c>
      <c r="C41" s="38" t="str">
        <f t="shared" si="4"/>
        <v/>
      </c>
      <c r="D41" s="39" t="str">
        <f t="shared" si="1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2"/>
        <v/>
      </c>
      <c r="V41" s="26"/>
      <c r="W41" s="49"/>
    </row>
    <row r="42" spans="1:23" ht="25.05" customHeight="1">
      <c r="A42" s="36">
        <v>38</v>
      </c>
      <c r="B42" s="37" t="str">
        <f t="shared" si="3"/>
        <v/>
      </c>
      <c r="C42" s="38" t="str">
        <f t="shared" si="4"/>
        <v/>
      </c>
      <c r="D42" s="39" t="str">
        <f t="shared" si="1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2"/>
        <v/>
      </c>
      <c r="V42" s="26"/>
      <c r="W42" s="49"/>
    </row>
    <row r="43" spans="1:23" ht="25.05" customHeight="1">
      <c r="A43" s="36">
        <v>39</v>
      </c>
      <c r="B43" s="37" t="str">
        <f t="shared" si="3"/>
        <v/>
      </c>
      <c r="C43" s="38" t="str">
        <f t="shared" si="4"/>
        <v/>
      </c>
      <c r="D43" s="39" t="str">
        <f t="shared" si="1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2"/>
        <v/>
      </c>
      <c r="V43" s="26"/>
      <c r="W43" s="49"/>
    </row>
    <row r="44" spans="1:23" ht="25.05" customHeight="1">
      <c r="A44" s="36">
        <v>40</v>
      </c>
      <c r="B44" s="37" t="str">
        <f t="shared" si="3"/>
        <v/>
      </c>
      <c r="C44" s="38" t="str">
        <f t="shared" si="4"/>
        <v/>
      </c>
      <c r="D44" s="39" t="str">
        <f t="shared" si="1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2"/>
        <v/>
      </c>
      <c r="V44" s="26"/>
      <c r="W44" s="49"/>
    </row>
    <row r="45" spans="1:23" ht="25.05" customHeight="1">
      <c r="A45" s="36">
        <v>41</v>
      </c>
      <c r="B45" s="37" t="str">
        <f t="shared" si="3"/>
        <v/>
      </c>
      <c r="C45" s="38" t="str">
        <f t="shared" si="4"/>
        <v/>
      </c>
      <c r="D45" s="39" t="str">
        <f t="shared" si="1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2"/>
        <v/>
      </c>
      <c r="V45" s="26"/>
      <c r="W45" s="49"/>
    </row>
    <row r="46" spans="1:23" ht="25.05" customHeight="1">
      <c r="A46" s="36">
        <v>42</v>
      </c>
      <c r="B46" s="37" t="str">
        <f t="shared" si="3"/>
        <v/>
      </c>
      <c r="C46" s="38" t="str">
        <f t="shared" si="4"/>
        <v/>
      </c>
      <c r="D46" s="39" t="str">
        <f t="shared" si="1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2"/>
        <v/>
      </c>
      <c r="V46" s="26"/>
      <c r="W46" s="49"/>
    </row>
    <row r="47" spans="1:23" ht="25.05" customHeight="1">
      <c r="A47" s="36">
        <v>43</v>
      </c>
      <c r="B47" s="37" t="str">
        <f t="shared" si="3"/>
        <v/>
      </c>
      <c r="C47" s="38" t="str">
        <f t="shared" si="4"/>
        <v/>
      </c>
      <c r="D47" s="39" t="str">
        <f t="shared" si="1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2"/>
        <v/>
      </c>
      <c r="V47" s="26"/>
      <c r="W47" s="49"/>
    </row>
    <row r="48" spans="1:23" ht="25.05" customHeight="1">
      <c r="A48" s="36">
        <v>44</v>
      </c>
      <c r="B48" s="37" t="str">
        <f t="shared" si="3"/>
        <v/>
      </c>
      <c r="C48" s="38" t="str">
        <f t="shared" si="4"/>
        <v/>
      </c>
      <c r="D48" s="39" t="str">
        <f t="shared" si="1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2"/>
        <v/>
      </c>
      <c r="V48" s="26"/>
      <c r="W48" s="49"/>
    </row>
    <row r="49" spans="1:23" ht="25.05" customHeight="1">
      <c r="A49" s="36">
        <v>45</v>
      </c>
      <c r="B49" s="37" t="str">
        <f t="shared" si="3"/>
        <v/>
      </c>
      <c r="C49" s="38" t="str">
        <f t="shared" si="4"/>
        <v/>
      </c>
      <c r="D49" s="39" t="str">
        <f t="shared" si="1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2"/>
        <v/>
      </c>
      <c r="V49" s="26"/>
      <c r="W49" s="49"/>
    </row>
    <row r="50" spans="1:23" ht="25.05" customHeight="1">
      <c r="A50" s="36">
        <v>46</v>
      </c>
      <c r="B50" s="37" t="str">
        <f t="shared" si="3"/>
        <v/>
      </c>
      <c r="C50" s="38" t="str">
        <f t="shared" si="4"/>
        <v/>
      </c>
      <c r="D50" s="39" t="str">
        <f t="shared" si="1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2"/>
        <v/>
      </c>
      <c r="V50" s="26"/>
      <c r="W50" s="49"/>
    </row>
    <row r="51" spans="1:23" ht="25.05" customHeight="1">
      <c r="A51" s="36">
        <v>47</v>
      </c>
      <c r="B51" s="37" t="str">
        <f t="shared" si="3"/>
        <v/>
      </c>
      <c r="C51" s="38" t="str">
        <f t="shared" si="4"/>
        <v/>
      </c>
      <c r="D51" s="39" t="str">
        <f t="shared" si="1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2"/>
        <v/>
      </c>
      <c r="V51" s="26"/>
      <c r="W51" s="49"/>
    </row>
    <row r="52" spans="1:23" ht="25.05" customHeight="1">
      <c r="A52" s="36">
        <v>48</v>
      </c>
      <c r="B52" s="37" t="str">
        <f t="shared" si="3"/>
        <v/>
      </c>
      <c r="C52" s="38" t="str">
        <f t="shared" si="4"/>
        <v/>
      </c>
      <c r="D52" s="39" t="str">
        <f t="shared" si="1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2"/>
        <v/>
      </c>
      <c r="V52" s="26"/>
      <c r="W52" s="49"/>
    </row>
    <row r="53" spans="1:23" ht="25.05" customHeight="1">
      <c r="A53" s="36">
        <v>49</v>
      </c>
      <c r="B53" s="37" t="str">
        <f t="shared" si="3"/>
        <v/>
      </c>
      <c r="C53" s="38" t="str">
        <f t="shared" si="4"/>
        <v/>
      </c>
      <c r="D53" s="39" t="str">
        <f t="shared" si="1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2"/>
        <v/>
      </c>
      <c r="V53" s="26"/>
      <c r="W53" s="49"/>
    </row>
    <row r="54" spans="1:23" ht="25.05" customHeight="1">
      <c r="A54" s="36">
        <v>50</v>
      </c>
      <c r="B54" s="37" t="str">
        <f t="shared" si="3"/>
        <v/>
      </c>
      <c r="C54" s="38" t="str">
        <f t="shared" si="4"/>
        <v/>
      </c>
      <c r="D54" s="39" t="str">
        <f t="shared" si="1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2"/>
        <v/>
      </c>
      <c r="V54" s="26"/>
      <c r="W54" s="49"/>
    </row>
    <row r="55" spans="1:23" ht="25.05" customHeight="1">
      <c r="A55" s="36">
        <v>51</v>
      </c>
      <c r="B55" s="37" t="str">
        <f t="shared" si="3"/>
        <v/>
      </c>
      <c r="C55" s="38" t="str">
        <f t="shared" si="4"/>
        <v/>
      </c>
      <c r="D55" s="39" t="str">
        <f t="shared" si="1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2"/>
        <v/>
      </c>
      <c r="V55" s="26"/>
      <c r="W55" s="49"/>
    </row>
    <row r="56" spans="1:23" ht="25.05" customHeight="1">
      <c r="A56" s="36">
        <v>52</v>
      </c>
      <c r="B56" s="37" t="str">
        <f t="shared" si="3"/>
        <v/>
      </c>
      <c r="C56" s="38" t="str">
        <f t="shared" si="4"/>
        <v/>
      </c>
      <c r="D56" s="39" t="str">
        <f t="shared" si="1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2"/>
        <v/>
      </c>
      <c r="V56" s="26"/>
      <c r="W56" s="49"/>
    </row>
    <row r="57" spans="1:23" ht="25.05" customHeight="1">
      <c r="A57" s="36">
        <v>53</v>
      </c>
      <c r="B57" s="37" t="str">
        <f t="shared" si="3"/>
        <v/>
      </c>
      <c r="C57" s="38" t="str">
        <f t="shared" si="4"/>
        <v/>
      </c>
      <c r="D57" s="39" t="str">
        <f t="shared" si="1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2"/>
        <v/>
      </c>
      <c r="V57" s="26"/>
      <c r="W57" s="49"/>
    </row>
    <row r="58" spans="1:23" ht="25.05" customHeight="1">
      <c r="A58" s="36">
        <v>54</v>
      </c>
      <c r="B58" s="37" t="str">
        <f t="shared" si="3"/>
        <v/>
      </c>
      <c r="C58" s="38" t="str">
        <f t="shared" si="4"/>
        <v/>
      </c>
      <c r="D58" s="39" t="str">
        <f t="shared" si="1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2"/>
        <v/>
      </c>
      <c r="V58" s="26"/>
      <c r="W58" s="49"/>
    </row>
    <row r="59" spans="1:23" ht="25.05" customHeight="1">
      <c r="A59" s="36">
        <v>55</v>
      </c>
      <c r="B59" s="37" t="str">
        <f t="shared" si="3"/>
        <v/>
      </c>
      <c r="C59" s="38" t="str">
        <f t="shared" si="4"/>
        <v/>
      </c>
      <c r="D59" s="39" t="str">
        <f t="shared" si="1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2"/>
        <v/>
      </c>
      <c r="V59" s="26"/>
      <c r="W59" s="49"/>
    </row>
    <row r="60" spans="1:23" ht="25.05" customHeight="1">
      <c r="A60" s="36">
        <v>56</v>
      </c>
      <c r="B60" s="37" t="str">
        <f t="shared" si="3"/>
        <v/>
      </c>
      <c r="C60" s="38" t="str">
        <f t="shared" si="4"/>
        <v/>
      </c>
      <c r="D60" s="39" t="str">
        <f t="shared" si="1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2"/>
        <v/>
      </c>
      <c r="V60" s="26"/>
      <c r="W60" s="49"/>
    </row>
    <row r="61" spans="1:23" ht="25.05" customHeight="1">
      <c r="A61" s="36">
        <v>57</v>
      </c>
      <c r="B61" s="37" t="str">
        <f t="shared" si="3"/>
        <v/>
      </c>
      <c r="C61" s="38" t="str">
        <f t="shared" si="4"/>
        <v/>
      </c>
      <c r="D61" s="39" t="str">
        <f t="shared" si="1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2"/>
        <v/>
      </c>
      <c r="V61" s="26"/>
      <c r="W61" s="49"/>
    </row>
    <row r="62" spans="1:23" ht="25.05" customHeight="1">
      <c r="A62" s="36">
        <v>58</v>
      </c>
      <c r="B62" s="37" t="str">
        <f t="shared" si="3"/>
        <v/>
      </c>
      <c r="C62" s="38" t="str">
        <f t="shared" si="4"/>
        <v/>
      </c>
      <c r="D62" s="39" t="str">
        <f t="shared" si="1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2"/>
        <v/>
      </c>
      <c r="V62" s="26"/>
      <c r="W62" s="49"/>
    </row>
    <row r="63" spans="1:23" ht="25.05" customHeight="1">
      <c r="A63" s="36">
        <v>59</v>
      </c>
      <c r="B63" s="37" t="str">
        <f t="shared" si="3"/>
        <v/>
      </c>
      <c r="C63" s="38" t="str">
        <f t="shared" si="4"/>
        <v/>
      </c>
      <c r="D63" s="39" t="str">
        <f t="shared" si="1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2"/>
        <v/>
      </c>
      <c r="V63" s="26"/>
      <c r="W63" s="49"/>
    </row>
    <row r="64" spans="1:23" ht="25.05" customHeight="1">
      <c r="A64" s="36">
        <v>60</v>
      </c>
      <c r="B64" s="37" t="str">
        <f t="shared" si="3"/>
        <v/>
      </c>
      <c r="C64" s="38" t="str">
        <f t="shared" si="4"/>
        <v/>
      </c>
      <c r="D64" s="39" t="str">
        <f t="shared" si="1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2"/>
        <v/>
      </c>
      <c r="V64" s="26"/>
      <c r="W64" s="49"/>
    </row>
    <row r="65" spans="1:23" ht="25.05" customHeight="1">
      <c r="A65" s="36">
        <v>61</v>
      </c>
      <c r="B65" s="37" t="str">
        <f t="shared" si="3"/>
        <v/>
      </c>
      <c r="C65" s="38" t="str">
        <f t="shared" si="4"/>
        <v/>
      </c>
      <c r="D65" s="39" t="str">
        <f t="shared" si="1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2"/>
        <v/>
      </c>
      <c r="V65" s="26"/>
      <c r="W65" s="49"/>
    </row>
    <row r="66" spans="1:23" ht="25.05" customHeight="1">
      <c r="A66" s="36">
        <v>62</v>
      </c>
      <c r="B66" s="37" t="str">
        <f t="shared" si="3"/>
        <v/>
      </c>
      <c r="C66" s="38" t="str">
        <f t="shared" si="4"/>
        <v/>
      </c>
      <c r="D66" s="39" t="str">
        <f t="shared" si="1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2"/>
        <v/>
      </c>
      <c r="V66" s="26"/>
      <c r="W66" s="49"/>
    </row>
    <row r="67" spans="1:23" ht="25.05" customHeight="1">
      <c r="A67" s="36">
        <v>63</v>
      </c>
      <c r="B67" s="37" t="str">
        <f t="shared" si="3"/>
        <v/>
      </c>
      <c r="C67" s="38" t="str">
        <f t="shared" si="4"/>
        <v/>
      </c>
      <c r="D67" s="39" t="str">
        <f t="shared" si="1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2"/>
        <v/>
      </c>
      <c r="V67" s="26"/>
      <c r="W67" s="49"/>
    </row>
    <row r="68" spans="1:23" ht="25.05" customHeight="1">
      <c r="A68" s="36">
        <v>64</v>
      </c>
      <c r="B68" s="37" t="str">
        <f t="shared" si="3"/>
        <v/>
      </c>
      <c r="C68" s="38" t="str">
        <f t="shared" si="4"/>
        <v/>
      </c>
      <c r="D68" s="39" t="str">
        <f t="shared" si="1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2"/>
        <v/>
      </c>
      <c r="V68" s="26"/>
      <c r="W68" s="49"/>
    </row>
    <row r="69" spans="1:23" ht="25.05" customHeight="1">
      <c r="A69" s="36">
        <v>65</v>
      </c>
      <c r="B69" s="37" t="str">
        <f t="shared" si="3"/>
        <v/>
      </c>
      <c r="C69" s="38" t="str">
        <f t="shared" si="4"/>
        <v/>
      </c>
      <c r="D69" s="39" t="str">
        <f t="shared" si="1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2"/>
        <v/>
      </c>
      <c r="V69" s="26"/>
      <c r="W69" s="49"/>
    </row>
    <row r="70" spans="1:23" ht="25.05" customHeight="1">
      <c r="A70" s="36">
        <v>66</v>
      </c>
      <c r="B70" s="37" t="str">
        <f t="shared" si="3"/>
        <v/>
      </c>
      <c r="C70" s="38" t="str">
        <f t="shared" si="4"/>
        <v/>
      </c>
      <c r="D70" s="39" t="str">
        <f t="shared" si="1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6 V7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2" zoomScaleNormal="100" workbookViewId="0">
      <selection activeCell="A5" sqref="A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4" width="8.77734375" style="2" customWidth="1"/>
    <col min="15" max="15" width="14.88671875" style="2" customWidth="1"/>
    <col min="16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82.109375" style="2" customWidth="1"/>
    <col min="71" max="71" width="8.77734375" style="2" customWidth="1"/>
    <col min="72" max="16384" width="8.77734375" style="2" hidden="1"/>
  </cols>
  <sheetData>
    <row r="1" spans="1:70">
      <c r="A1" s="8" t="s">
        <v>204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175</v>
      </c>
      <c r="BH3" s="17" t="s">
        <v>207</v>
      </c>
      <c r="BI3" s="10"/>
      <c r="BJ3" s="10"/>
      <c r="BK3" s="10"/>
      <c r="BL3" s="16"/>
      <c r="BM3" s="23"/>
      <c r="BN3" s="10"/>
      <c r="BO3" s="10"/>
      <c r="BP3" s="10"/>
      <c r="BQ3" s="17" t="s">
        <v>175</v>
      </c>
      <c r="BR3" s="17" t="s">
        <v>207</v>
      </c>
    </row>
    <row r="4" spans="1:70" ht="55.2">
      <c r="A4" s="11" t="s">
        <v>208</v>
      </c>
      <c r="B4" s="11" t="s">
        <v>209</v>
      </c>
      <c r="C4" s="11" t="s">
        <v>120</v>
      </c>
      <c r="D4" s="11" t="s">
        <v>115</v>
      </c>
      <c r="E4" s="11" t="s">
        <v>114</v>
      </c>
      <c r="F4" s="11" t="s">
        <v>210</v>
      </c>
      <c r="G4" s="11" t="s">
        <v>111</v>
      </c>
      <c r="H4" s="11" t="s">
        <v>211</v>
      </c>
      <c r="I4" s="11" t="s">
        <v>212</v>
      </c>
      <c r="J4" s="11" t="s">
        <v>213</v>
      </c>
      <c r="K4" s="11" t="s">
        <v>214</v>
      </c>
      <c r="L4" s="11" t="s">
        <v>215</v>
      </c>
      <c r="M4" s="11" t="s">
        <v>216</v>
      </c>
      <c r="N4" s="11" t="s">
        <v>217</v>
      </c>
      <c r="O4" s="11" t="s">
        <v>183</v>
      </c>
      <c r="P4" s="11" t="s">
        <v>218</v>
      </c>
      <c r="Q4" s="11" t="s">
        <v>219</v>
      </c>
      <c r="R4" s="11" t="s">
        <v>220</v>
      </c>
      <c r="S4" s="11" t="s">
        <v>221</v>
      </c>
      <c r="T4" s="11" t="s">
        <v>222</v>
      </c>
      <c r="U4" s="11" t="s">
        <v>223</v>
      </c>
      <c r="V4" s="11" t="s">
        <v>224</v>
      </c>
      <c r="W4" s="11" t="s">
        <v>225</v>
      </c>
      <c r="X4" s="11" t="s">
        <v>226</v>
      </c>
      <c r="Y4" s="11" t="s">
        <v>227</v>
      </c>
      <c r="Z4" s="11" t="s">
        <v>228</v>
      </c>
      <c r="AA4" s="11" t="s">
        <v>229</v>
      </c>
      <c r="AB4" s="11" t="s">
        <v>230</v>
      </c>
      <c r="AC4" s="11" t="s">
        <v>231</v>
      </c>
      <c r="AD4" s="11" t="s">
        <v>232</v>
      </c>
      <c r="AE4" s="11" t="s">
        <v>233</v>
      </c>
      <c r="AF4" s="11" t="s">
        <v>234</v>
      </c>
      <c r="AG4" s="11" t="s">
        <v>235</v>
      </c>
      <c r="AH4" s="11" t="s">
        <v>236</v>
      </c>
      <c r="AI4" s="11" t="s">
        <v>237</v>
      </c>
      <c r="AJ4" s="11" t="s">
        <v>238</v>
      </c>
      <c r="AK4" s="11" t="s">
        <v>239</v>
      </c>
      <c r="AL4" s="11" t="s">
        <v>240</v>
      </c>
      <c r="AM4" s="11" t="s">
        <v>241</v>
      </c>
      <c r="AN4" s="11" t="s">
        <v>242</v>
      </c>
      <c r="AO4" s="11" t="s">
        <v>243</v>
      </c>
      <c r="AP4" s="11" t="s">
        <v>244</v>
      </c>
      <c r="AQ4" s="11" t="s">
        <v>245</v>
      </c>
      <c r="AR4" s="11" t="s">
        <v>246</v>
      </c>
      <c r="AS4" s="11" t="s">
        <v>247</v>
      </c>
      <c r="AT4" s="11" t="s">
        <v>248</v>
      </c>
      <c r="AU4" s="11" t="s">
        <v>249</v>
      </c>
      <c r="AV4" s="11" t="s">
        <v>250</v>
      </c>
      <c r="AW4" s="11" t="s">
        <v>251</v>
      </c>
      <c r="AX4" s="11" t="s">
        <v>252</v>
      </c>
      <c r="AY4" s="11" t="s">
        <v>253</v>
      </c>
      <c r="AZ4" s="11" t="s">
        <v>254</v>
      </c>
      <c r="BA4" s="11" t="s">
        <v>255</v>
      </c>
      <c r="BB4" s="11" t="s">
        <v>256</v>
      </c>
      <c r="BC4" s="11" t="s">
        <v>257</v>
      </c>
      <c r="BD4" s="11" t="s">
        <v>258</v>
      </c>
      <c r="BE4" s="11" t="s">
        <v>259</v>
      </c>
      <c r="BF4" s="11" t="s">
        <v>260</v>
      </c>
      <c r="BG4" s="18" t="s">
        <v>261</v>
      </c>
      <c r="BH4" s="19" t="s">
        <v>262</v>
      </c>
      <c r="BI4" s="19" t="s">
        <v>263</v>
      </c>
      <c r="BJ4" s="19" t="s">
        <v>264</v>
      </c>
      <c r="BK4" s="19" t="s">
        <v>265</v>
      </c>
      <c r="BL4" s="20" t="s">
        <v>266</v>
      </c>
      <c r="BM4" s="19" t="s">
        <v>267</v>
      </c>
      <c r="BN4" s="19" t="s">
        <v>268</v>
      </c>
      <c r="BO4" s="19" t="s">
        <v>269</v>
      </c>
      <c r="BP4" s="19" t="s">
        <v>270</v>
      </c>
      <c r="BQ4" s="19" t="s">
        <v>271</v>
      </c>
      <c r="BR4" s="19" t="s">
        <v>272</v>
      </c>
    </row>
    <row r="5" spans="1:70" s="1" customFormat="1" ht="15" customHeight="1">
      <c r="A5" s="12">
        <v>1</v>
      </c>
      <c r="B5" s="13" t="s">
        <v>273</v>
      </c>
      <c r="C5" s="13" t="s">
        <v>125</v>
      </c>
      <c r="D5" s="13" t="s">
        <v>119</v>
      </c>
      <c r="E5" s="13" t="s">
        <v>118</v>
      </c>
      <c r="F5" s="13" t="s">
        <v>117</v>
      </c>
      <c r="G5" s="12" t="s">
        <v>116</v>
      </c>
      <c r="H5" s="13" t="s">
        <v>117</v>
      </c>
      <c r="I5" s="12">
        <v>172293</v>
      </c>
      <c r="J5" s="13" t="s">
        <v>274</v>
      </c>
      <c r="K5" s="12">
        <v>172293</v>
      </c>
      <c r="L5" s="12" t="s">
        <v>275</v>
      </c>
      <c r="M5" s="13" t="s">
        <v>276</v>
      </c>
      <c r="N5" s="12">
        <v>26530</v>
      </c>
      <c r="O5" s="12" t="s">
        <v>200</v>
      </c>
      <c r="P5" s="12">
        <v>42324</v>
      </c>
      <c r="Q5" s="13" t="s">
        <v>277</v>
      </c>
      <c r="R5" s="13" t="s">
        <v>278</v>
      </c>
      <c r="S5" s="12" t="s">
        <v>279</v>
      </c>
      <c r="T5" s="12" t="s">
        <v>279</v>
      </c>
      <c r="U5" s="12" t="s">
        <v>280</v>
      </c>
      <c r="V5" s="12" t="s">
        <v>281</v>
      </c>
      <c r="W5" s="12">
        <v>541</v>
      </c>
      <c r="X5" s="13" t="s">
        <v>282</v>
      </c>
      <c r="Y5" s="12">
        <v>351471328</v>
      </c>
      <c r="Z5" s="13" t="s">
        <v>201</v>
      </c>
      <c r="AA5" s="14" t="s">
        <v>202</v>
      </c>
      <c r="AB5" s="12">
        <v>70000</v>
      </c>
      <c r="AC5" s="14" t="s">
        <v>283</v>
      </c>
      <c r="AD5" s="12">
        <v>24</v>
      </c>
      <c r="AE5" s="12" t="s">
        <v>284</v>
      </c>
      <c r="AF5" s="12" t="s">
        <v>285</v>
      </c>
      <c r="AG5" s="14" t="s">
        <v>286</v>
      </c>
      <c r="AH5" s="12" t="s">
        <v>287</v>
      </c>
      <c r="AI5" s="14" t="s">
        <v>288</v>
      </c>
      <c r="AJ5" s="12">
        <v>3750</v>
      </c>
      <c r="AK5" s="12">
        <v>3750</v>
      </c>
      <c r="AL5" s="14" t="s">
        <v>289</v>
      </c>
      <c r="AM5" s="12">
        <v>65731.83</v>
      </c>
      <c r="AN5" s="15">
        <v>20518.169999999998</v>
      </c>
      <c r="AO5" s="15">
        <v>86250</v>
      </c>
      <c r="AP5" s="15">
        <v>4268.17</v>
      </c>
      <c r="AQ5" s="15">
        <v>87.83</v>
      </c>
      <c r="AR5" s="15">
        <v>4356</v>
      </c>
      <c r="AS5" s="15">
        <v>4268.17</v>
      </c>
      <c r="AT5" s="15">
        <v>87.83</v>
      </c>
      <c r="AU5" s="15">
        <v>4356</v>
      </c>
      <c r="AV5" s="12">
        <v>23</v>
      </c>
      <c r="AW5" s="12"/>
      <c r="AX5" s="12"/>
      <c r="AY5" s="14"/>
      <c r="AZ5" s="12"/>
      <c r="BA5" s="12"/>
      <c r="BB5" s="12" t="s">
        <v>290</v>
      </c>
      <c r="BC5" s="12"/>
      <c r="BD5" s="14"/>
      <c r="BE5" s="12">
        <v>0</v>
      </c>
      <c r="BF5" s="13" t="s">
        <v>279</v>
      </c>
      <c r="BG5" s="12">
        <v>9207956717</v>
      </c>
      <c r="BH5" s="21" t="s">
        <v>291</v>
      </c>
      <c r="BI5" s="13" t="s">
        <v>10</v>
      </c>
      <c r="BJ5" s="22">
        <v>45832</v>
      </c>
      <c r="BK5" s="12"/>
      <c r="BL5" s="13" t="s">
        <v>12</v>
      </c>
      <c r="BM5" s="24" t="s">
        <v>13</v>
      </c>
      <c r="BN5" s="25" t="s">
        <v>15</v>
      </c>
      <c r="BO5" s="12" t="s">
        <v>16</v>
      </c>
      <c r="BP5" s="12">
        <v>3750</v>
      </c>
      <c r="BQ5" s="26" t="s">
        <v>7</v>
      </c>
      <c r="BR5" s="27" t="s">
        <v>297</v>
      </c>
    </row>
    <row r="6" spans="1:70" s="1" customFormat="1" ht="15" customHeight="1">
      <c r="A6" s="12">
        <v>2</v>
      </c>
      <c r="B6" s="13" t="s">
        <v>273</v>
      </c>
      <c r="C6" s="13" t="s">
        <v>125</v>
      </c>
      <c r="D6" s="13" t="s">
        <v>119</v>
      </c>
      <c r="E6" s="13" t="s">
        <v>118</v>
      </c>
      <c r="F6" s="13" t="s">
        <v>117</v>
      </c>
      <c r="G6" s="12" t="s">
        <v>116</v>
      </c>
      <c r="H6" s="13" t="s">
        <v>117</v>
      </c>
      <c r="I6" s="12">
        <v>172293</v>
      </c>
      <c r="J6" s="13" t="s">
        <v>274</v>
      </c>
      <c r="K6" s="12">
        <v>172293</v>
      </c>
      <c r="L6" s="12" t="s">
        <v>275</v>
      </c>
      <c r="M6" s="13" t="s">
        <v>276</v>
      </c>
      <c r="N6" s="12">
        <v>26530</v>
      </c>
      <c r="O6" s="12" t="s">
        <v>200</v>
      </c>
      <c r="P6" s="12">
        <v>42324</v>
      </c>
      <c r="Q6" s="13" t="s">
        <v>277</v>
      </c>
      <c r="R6" s="13" t="s">
        <v>292</v>
      </c>
      <c r="S6" s="12" t="s">
        <v>279</v>
      </c>
      <c r="T6" s="12" t="s">
        <v>279</v>
      </c>
      <c r="U6" s="12" t="s">
        <v>280</v>
      </c>
      <c r="V6" s="12" t="s">
        <v>281</v>
      </c>
      <c r="W6" s="12">
        <v>0</v>
      </c>
      <c r="X6" s="13" t="s">
        <v>282</v>
      </c>
      <c r="Y6" s="12">
        <v>355140080</v>
      </c>
      <c r="Z6" s="13" t="s">
        <v>201</v>
      </c>
      <c r="AA6" s="14" t="s">
        <v>203</v>
      </c>
      <c r="AB6" s="12">
        <v>20000</v>
      </c>
      <c r="AC6" s="14" t="s">
        <v>283</v>
      </c>
      <c r="AD6" s="12">
        <v>18</v>
      </c>
      <c r="AE6" s="12" t="s">
        <v>293</v>
      </c>
      <c r="AF6" s="12" t="s">
        <v>285</v>
      </c>
      <c r="AG6" s="14" t="s">
        <v>286</v>
      </c>
      <c r="AH6" s="12" t="s">
        <v>287</v>
      </c>
      <c r="AI6" s="14" t="s">
        <v>294</v>
      </c>
      <c r="AJ6" s="12">
        <v>1340</v>
      </c>
      <c r="AK6" s="12">
        <v>1340</v>
      </c>
      <c r="AL6" s="14" t="s">
        <v>295</v>
      </c>
      <c r="AM6" s="12">
        <v>16112.61</v>
      </c>
      <c r="AN6" s="15">
        <v>3987.39</v>
      </c>
      <c r="AO6" s="15">
        <v>20100</v>
      </c>
      <c r="AP6" s="15">
        <v>3887.39</v>
      </c>
      <c r="AQ6" s="15">
        <v>165.61</v>
      </c>
      <c r="AR6" s="15">
        <v>4053</v>
      </c>
      <c r="AS6" s="15">
        <v>1257.46</v>
      </c>
      <c r="AT6" s="15">
        <v>82.54</v>
      </c>
      <c r="AU6" s="15">
        <v>1340</v>
      </c>
      <c r="AV6" s="12">
        <v>15</v>
      </c>
      <c r="AW6" s="12"/>
      <c r="AX6" s="12"/>
      <c r="AY6" s="14"/>
      <c r="AZ6" s="12"/>
      <c r="BA6" s="12"/>
      <c r="BB6" s="12" t="s">
        <v>290</v>
      </c>
      <c r="BC6" s="12"/>
      <c r="BD6" s="14"/>
      <c r="BE6" s="12">
        <v>0</v>
      </c>
      <c r="BF6" s="13" t="s">
        <v>279</v>
      </c>
      <c r="BG6" s="12">
        <v>9207956717</v>
      </c>
      <c r="BH6" s="21" t="s">
        <v>291</v>
      </c>
      <c r="BI6" s="13" t="s">
        <v>10</v>
      </c>
      <c r="BJ6" s="22">
        <v>45832</v>
      </c>
      <c r="BK6" s="12"/>
      <c r="BL6" s="13" t="s">
        <v>12</v>
      </c>
      <c r="BM6" s="24" t="s">
        <v>13</v>
      </c>
      <c r="BN6" s="25" t="s">
        <v>15</v>
      </c>
      <c r="BO6" s="12" t="s">
        <v>16</v>
      </c>
      <c r="BP6" s="12">
        <v>1340</v>
      </c>
      <c r="BQ6" s="26" t="s">
        <v>7</v>
      </c>
      <c r="BR6" s="27" t="s">
        <v>298</v>
      </c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 t="s">
        <v>296</v>
      </c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 t="s">
        <v>296</v>
      </c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 t="s">
        <v>296</v>
      </c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 t="s">
        <v>296</v>
      </c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 t="s">
        <v>296</v>
      </c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 t="s">
        <v>296</v>
      </c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 t="s">
        <v>296</v>
      </c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 t="s">
        <v>296</v>
      </c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 t="s">
        <v>296</v>
      </c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 t="s">
        <v>296</v>
      </c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 t="s">
        <v>296</v>
      </c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 t="s">
        <v>296</v>
      </c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 t="s">
        <v>296</v>
      </c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 t="s">
        <v>296</v>
      </c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 t="s">
        <v>296</v>
      </c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 t="s">
        <v>296</v>
      </c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 t="s">
        <v>296</v>
      </c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 t="s">
        <v>296</v>
      </c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 t="s">
        <v>296</v>
      </c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 t="s">
        <v>296</v>
      </c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 t="s">
        <v>24</v>
      </c>
      <c r="BR26" s="27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 t="s">
        <v>296</v>
      </c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 t="s">
        <v>296</v>
      </c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 t="s">
        <v>296</v>
      </c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 t="s">
        <v>296</v>
      </c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 t="s">
        <v>296</v>
      </c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 t="s">
        <v>296</v>
      </c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 t="s">
        <v>296</v>
      </c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 t="s">
        <v>296</v>
      </c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 t="s">
        <v>296</v>
      </c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 t="s">
        <v>296</v>
      </c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 t="s">
        <v>296</v>
      </c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 t="s">
        <v>296</v>
      </c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 t="s">
        <v>296</v>
      </c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 t="s">
        <v>296</v>
      </c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 t="s">
        <v>24</v>
      </c>
      <c r="BR40" s="27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 t="s">
        <v>296</v>
      </c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 t="s">
        <v>296</v>
      </c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 t="s">
        <v>296</v>
      </c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 t="s">
        <v>296</v>
      </c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 t="s">
        <v>296</v>
      </c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 t="s">
        <v>296</v>
      </c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 t="s">
        <v>296</v>
      </c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 t="s">
        <v>296</v>
      </c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 t="s">
        <v>296</v>
      </c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 t="s">
        <v>296</v>
      </c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 t="s">
        <v>296</v>
      </c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 t="s">
        <v>296</v>
      </c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 t="s">
        <v>296</v>
      </c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 t="s">
        <v>296</v>
      </c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 t="s">
        <v>296</v>
      </c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 t="s">
        <v>296</v>
      </c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 t="s">
        <v>296</v>
      </c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 t="s">
        <v>296</v>
      </c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 t="s">
        <v>296</v>
      </c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 t="s">
        <v>296</v>
      </c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 t="s">
        <v>296</v>
      </c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 t="s">
        <v>296</v>
      </c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 t="s">
        <v>296</v>
      </c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 t="s">
        <v>296</v>
      </c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 t="s">
        <v>296</v>
      </c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6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 BJ7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 BM7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 BN7:BN6004" xr:uid="{00000000-0002-0000-0500-000006000000}">
      <formula1>IF($BI5=MMM,MMM,LC)</formula1>
    </dataValidation>
    <dataValidation type="list" allowBlank="1" showInputMessage="1" showErrorMessage="1" sqref="BO5:BO6 BO7:BO6004" xr:uid="{00000000-0002-0000-0500-000007000000}">
      <formula1>IF(OR($BI5=vv,$BI5=tcs),YNN,NA)</formula1>
    </dataValidation>
    <dataValidation type="list" allowBlank="1" showInputMessage="1" showErrorMessage="1" sqref="BQ5:BQ6 BQ7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 BI7:BI6004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 BL7:BL6004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2025-06-25T04:17:52Z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16E9C0ACA60841B78A6E4C98BAEFF28E_12</vt:lpwstr>
  </property>
  <property fmtid="{D5CDD505-2E9C-101B-9397-08002B2CF9AE}" pid="3" name="KSOProductBuildVer">
    <vt:lpwstr>1033-12.2.0.21179</vt:lpwstr>
  </property>
</Properties>
</file>