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binay_shaw_spandanasphoorty_com/Documents/Desktop/Shekhpura CLV Report jul 2025/"/>
    </mc:Choice>
  </mc:AlternateContent>
  <xr:revisionPtr revIDLastSave="262" documentId="8_{3FBF647F-5D9F-4FEC-A389-4BF0F7D8376B}" xr6:coauthVersionLast="47" xr6:coauthVersionMax="47" xr10:uidLastSave="{3AE1D727-FB85-4CE4-954F-24054149B5E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<sst xmlns="http://schemas.openxmlformats.org/spreadsheetml/2006/main" count="709" uniqueCount="387">
  <si>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</si>
  <si>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</si>
  <si>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</si>
  <si>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</si>
  <si>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</si>
  <si>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</si>
  <si>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</si>
  <si>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</si>
  <si>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</si>
  <si>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</si>
  <si>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</si>
  <si>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</si>
  <si>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</si>
  <si>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</si>
  <si>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</si>
  <si>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</si>
  <si>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</si>
  <si>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</si>
  <si>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</si>
  <si>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</si>
  <si>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</si>
  <si>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</si>
  <si>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</si>
  <si>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</si>
  <si>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</si>
  <si>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</si>
  <si>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</si>
  <si>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</si>
  <si>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</si>
  <si>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</si>
  <si>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</si>
  <si>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</si>
  <si>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</si>
  <si>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</si>
  <si>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</si>
  <si>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</si>
  <si>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</si>
  <si>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</si>
  <si>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</si>
  <si>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</si>
  <si>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</si>
  <si>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</si>
  <si>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</si>
  <si>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</si>
  <si>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</si>
  <si>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</si>
  <si>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</si>
  <si>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</si>
  <si>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</si>
  <si>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</si>
  <si>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</si>
  <si>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</si>
  <si>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</si>
  <si>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</si>
  <si>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</si>
  <si>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</si>
  <si>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</si>
  <si>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</si>
  <si>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</si>
  <si>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</si>
  <si>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</si>
  <si>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</si>
  <si>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</si>
  <si>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</si>
  <si>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</si>
  <si>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</si>
  <si>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</si>
  <si>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</si>
  <si>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</si>
  <si>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</si>
  <si>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</si>
  <si>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</si>
  <si>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</si>
  <si>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</si>
  <si>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</si>
  <si>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</si>
  <si>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</si>
  <si>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</si>
  <si>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</si>
  <si>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</si>
  <si>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</si>
  <si>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</si>
  <si>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</si>
  <si>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</si>
  <si>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</si>
  <si>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</si>
  <si>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</si>
  <si>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</si>
  <si>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</si>
  <si>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</si>
  <si>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</si>
  <si>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</si>
  <si>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</si>
  <si>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</si>
  <si>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</si>
  <si>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</si>
  <si>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</si>
  <si>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</si>
  <si>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</si>
  <si>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</si>
  <si>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</si>
  <si>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</si>
  <si>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</si>
  <si>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</si>
  <si>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</si>
  <si>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</si>
  <si>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</si>
  <si>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</si>
  <si>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</si>
  <si>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</si>
  <si>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</si>
  <si>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</si>
  <si>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</si>
  <si>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</si>
  <si>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</si>
  <si>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</si>
  <si>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</si>
  <si>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</si>
  <si>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</si>
  <si>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</si>
  <si>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</si>
  <si>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</si>
  <si>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</si>
  <si>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</si>
  <si>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</si>
  <si>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</si>
  <si>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</si>
  <si>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</si>
  <si>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</si>
  <si>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</si>
  <si>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</si>
  <si>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</si>
  <si>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</si>
  <si>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</si>
  <si>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</si>
  <si>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</si>
  <si>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</si>
  <si>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</si>
  <si>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</si>
  <si>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</si>
  <si>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</si>
  <si>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</si>
  <si>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</si>
  <si>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</si>
  <si>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</si>
  <si>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</si>
  <si>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</si>
  <si>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</si>
  <si>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</si>
  <si>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</si>
  <si>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</si>
  <si>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</si>
  <si>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</si>
  <si>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</si>
  <si>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</si>
  <si>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</si>
  <si>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</si>
  <si>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</si>
  <si>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</si>
  <si>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</si>
  <si>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</si>
  <si>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</si>
  <si>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</si>
  <si>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</si>
  <si>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</si>
  <si>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</si>
  <si>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</si>
  <si>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</si>
  <si>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</si>
  <si>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</si>
  <si>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</si>
  <si>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</si>
  <si>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</si>
  <si>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</si>
  <si>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</si>
  <si>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</si>
  <si>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</si>
  <si>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</si>
  <si>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</si>
  <si>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</si>
  <si>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</si>
  <si>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</si>
  <si>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</si>
  <si>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</si>
  <si>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</si>
  <si>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</si>
  <si>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</si>
  <si>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</si>
  <si>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</si>
  <si>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</si>
  <si>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</si>
  <si>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</si>
  <si>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</si>
  <si>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</si>
  <si>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</si>
  <si>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</si>
  <si>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</si>
  <si>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</si>
  <si>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</si>
  <si>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</si>
  <si>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</si>
  <si>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</si>
  <si>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</si>
  <si>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</si>
  <si>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</si>
  <si>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</si>
  <si>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</si>
  <si>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</si>
  <si>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</si>
  <si>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</si>
  <si>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</si>
  <si>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</si>
  <si>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</si>
  <si>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</si>
  <si>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</si>
  <si>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</si>
  <si>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</si>
  <si>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</si>
  <si>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</si>
  <si>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</si>
  <si>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</si>
  <si>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</si>
  <si>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</si>
  <si>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</si>
  <si>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</si>
  <si>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</si>
  <si>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</si>
  <si>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</si>
  <si>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</si>
  <si>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</si>
  <si>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</si>
  <si>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</si>
  <si>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</si>
  <si>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</si>
  <si>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</si>
  <si>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</si>
  <si>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</si>
  <si>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</si>
  <si>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</si>
  <si>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</si>
  <si>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</si>
  <si>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</si>
  <si>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</si>
  <si>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</si>
  <si>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</si>
  <si>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</si>
  <si>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</si>
  <si>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</si>
  <si>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BH3952</t>
  </si>
  <si>
    <t>Shekhpura</t>
  </si>
  <si>
    <t>Barbigha</t>
  </si>
  <si>
    <t>Lakhisarai</t>
  </si>
  <si>
    <t>Patna</t>
  </si>
  <si>
    <t>Bihar-2</t>
  </si>
  <si>
    <t>North</t>
  </si>
  <si>
    <t xml:space="preserve">Korma </t>
  </si>
  <si>
    <t>SF0061024</t>
  </si>
  <si>
    <t>Rajeev  Ranjan</t>
  </si>
  <si>
    <t>makhdumpur  C16</t>
  </si>
  <si>
    <t>maya Devi G10</t>
  </si>
  <si>
    <t>Chetana</t>
  </si>
  <si>
    <t>SSF3945991</t>
  </si>
  <si>
    <t>OBC</t>
  </si>
  <si>
    <t>HINDU</t>
  </si>
  <si>
    <t>Irrigation</t>
  </si>
  <si>
    <t>MANTI DEVI</t>
  </si>
  <si>
    <t>19-Jun-2023</t>
  </si>
  <si>
    <t>10</t>
  </si>
  <si>
    <t>1</t>
  </si>
  <si>
    <t>1 Yrs</t>
  </si>
  <si>
    <t>19 Jun 2023</t>
  </si>
  <si>
    <t>&lt;= 2 Years</t>
  </si>
  <si>
    <t>10-Aug-2023</t>
  </si>
  <si>
    <t>13-Jun-2025</t>
  </si>
  <si>
    <t>Open</t>
  </si>
  <si>
    <t>7870189876</t>
  </si>
  <si>
    <t>608172 C11</t>
  </si>
  <si>
    <t>608172 C1 Katari1</t>
  </si>
  <si>
    <t>SSF4845913</t>
  </si>
  <si>
    <t>GENERAL</t>
  </si>
  <si>
    <t>Animal Husbandry &amp; Poultry</t>
  </si>
  <si>
    <t>HEERA DEVI</t>
  </si>
  <si>
    <t>10-Nov-2023</t>
  </si>
  <si>
    <t>05</t>
  </si>
  <si>
    <t>10 Nov 2023</t>
  </si>
  <si>
    <t>08-Dec-2023</t>
  </si>
  <si>
    <t>8051243428</t>
  </si>
  <si>
    <t>Ariari</t>
  </si>
  <si>
    <t>693102 C3</t>
  </si>
  <si>
    <t>sinku 10 C3 G7</t>
  </si>
  <si>
    <t>SSF3567254</t>
  </si>
  <si>
    <t>BC</t>
  </si>
  <si>
    <t>NEHA DEVI</t>
  </si>
  <si>
    <t>28-Feb-2024</t>
  </si>
  <si>
    <t>08</t>
  </si>
  <si>
    <t>2</t>
  </si>
  <si>
    <t>2 Yrs</t>
  </si>
  <si>
    <t>16 Mar 2023</t>
  </si>
  <si>
    <t>09-Apr-2024</t>
  </si>
  <si>
    <t>19-Mar-2025</t>
  </si>
  <si>
    <t>9363101005</t>
  </si>
  <si>
    <t>Belkhundi</t>
  </si>
  <si>
    <t>SF0077061</t>
  </si>
  <si>
    <t>Shiv Shankar Kumar</t>
  </si>
  <si>
    <t>533298 C4</t>
  </si>
  <si>
    <t>533298 C4 Gagaur1</t>
  </si>
  <si>
    <t>Consumer Durable</t>
  </si>
  <si>
    <t>SSF3930136</t>
  </si>
  <si>
    <t>Mobile</t>
  </si>
  <si>
    <t>BEBI DEVI</t>
  </si>
  <si>
    <t>24-Jun-2024</t>
  </si>
  <si>
    <t>CDL-1</t>
  </si>
  <si>
    <t>07 Jun 2023</t>
  </si>
  <si>
    <t>09-Aug-2024</t>
  </si>
  <si>
    <t>9142014729</t>
  </si>
  <si>
    <t>Arazigangti</t>
  </si>
  <si>
    <t>SARBA C2 C2</t>
  </si>
  <si>
    <t>sarba madhuri ji cm Sarba G3</t>
  </si>
  <si>
    <t>SSF6300675</t>
  </si>
  <si>
    <t>Agriculture &amp; Farming</t>
  </si>
  <si>
    <t>kari devi</t>
  </si>
  <si>
    <t>29-Jun-2024</t>
  </si>
  <si>
    <t>06</t>
  </si>
  <si>
    <t>GL-1</t>
  </si>
  <si>
    <t>0 Yrs</t>
  </si>
  <si>
    <t>29 Jun 2024</t>
  </si>
  <si>
    <t>11-Apr-2025</t>
  </si>
  <si>
    <t>7479737859</t>
  </si>
  <si>
    <t>584071 C1</t>
  </si>
  <si>
    <t>bali3 C1 G3</t>
  </si>
  <si>
    <t>SSF6544399</t>
  </si>
  <si>
    <t>NANDANI DEVI</t>
  </si>
  <si>
    <t>01-Oct-2024</t>
  </si>
  <si>
    <t>02</t>
  </si>
  <si>
    <t>01 Oct 2024</t>
  </si>
  <si>
    <t>06-Nov-2024</t>
  </si>
  <si>
    <t>02-Jul-2025</t>
  </si>
  <si>
    <t>7439423890</t>
  </si>
  <si>
    <t>Binay Kumar Shaw/SF0042314</t>
  </si>
  <si>
    <t>693102 C3 Ariyari Sinku1</t>
  </si>
  <si>
    <t>SSF4531851</t>
  </si>
  <si>
    <t>MUSLIM</t>
  </si>
  <si>
    <t>ANGURI KHATUN</t>
  </si>
  <si>
    <t>15-Sep-2023</t>
  </si>
  <si>
    <t>15 Sep 2023</t>
  </si>
  <si>
    <t>08-Oct-2023</t>
  </si>
  <si>
    <t>08-Jun-2025</t>
  </si>
  <si>
    <t>26-Jun-2025</t>
  </si>
  <si>
    <t>Close</t>
  </si>
  <si>
    <t>08-Aug-2024</t>
  </si>
  <si>
    <t>7856088217</t>
  </si>
  <si>
    <t>She paid preclose amount of Rs-12878 on 05-06-2025 but only one EMI accounted in fimo of Rs-2240 on 06-06-2025 remaining amount still not accounted in fimo.</t>
  </si>
  <si>
    <t>FN25-26-01109</t>
  </si>
  <si>
    <t>Aman Kumar</t>
  </si>
  <si>
    <t>SF0092769</t>
  </si>
  <si>
    <t>LO</t>
  </si>
  <si>
    <t>She paid preclose amount of Rs-3098 on 08-06-2025 but only one EMI accounted in fimo of Rs-1470 on 08-06-2025 remaining amount of Rs-1628 accounted on 26-06-2025 in fimo, Loan closed on 26-06-2025.</t>
  </si>
  <si>
    <t>She paid preclose amount of Rs-8520 on 08-06-2025 but only one EMI accounted in fimo of Rs-2240 on 08-06-2025 remaining amount of Rs-6280 accounted on 26-06-2025 in fimo, Loan closed on 26-06-2025.</t>
  </si>
  <si>
    <t>She paid EMI of Rs-1070 on 17-04-2025 &amp; Rs-3310 on 13-05-2025 but the same not accounted in fimo.</t>
  </si>
  <si>
    <t>She paid preclose amount of Rs-5565 on 10-06-2025 but only one EMI accounted in fimo of Rs-2240 on 12-06-2025 remaining amount still not accounted in fimo.</t>
  </si>
  <si>
    <t>She paid EMI of Rs-6720 on 06-02-2025 but posted Rs-2240, Rs-4480 on 06-03-2025 but posted Rs-2240, Rs-2240 on 06-04-2025, Rs-2240 on 06-05-2025 &amp; Rs-2240 on 06-06-2025 but the same not acccounted in fimo.</t>
  </si>
  <si>
    <t>She paid preclose amount of Rs-6162 on 05-04-2025 but EMI accounted in fimo of Rs-1470 on 05-04-2025, Rs-1470 on 10-05-2025,Rs-1470 on 13-06-2025 remaining amount of Rs-1752 still not accounted in fimo.</t>
  </si>
  <si>
    <t>She paid EMI of Rs-2240 on 06-06-2025 but the same not acccounted in fimo.</t>
  </si>
  <si>
    <t>She paid EMI of Rs-3310 on 13-05-2025 but the same not accounted in fimo.</t>
  </si>
  <si>
    <t>She paid EMI of Rs-1070 on 17-04-2025 but the same not accounted in fimo.</t>
  </si>
  <si>
    <t>She paid EMI of Rs-4480 on 06-03-2025 but posted Rs-2240 but the same not acccounted in fimo.</t>
  </si>
  <si>
    <t>She paid EMI of Rs-2240 on 06-04-2025 but the same not acccounted in fimo.</t>
  </si>
  <si>
    <t>She paid EMI of Rs-2240 on 06-05-2025 but the same not acccounted in fimo.</t>
  </si>
  <si>
    <t>She paid EMI of  Rs-2240 on 06-06-2025 but the same not acccounted in fimo.</t>
  </si>
  <si>
    <t>She paid EMI of Rs-6720 on 06-02-2025 but posted Rs-2240 on same day &amp; remaining amount still not acccounted in fimo.</t>
  </si>
  <si>
    <t>Complaint Lodged</t>
  </si>
  <si>
    <t>Business</t>
  </si>
  <si>
    <t>G1</t>
  </si>
  <si>
    <t>G2</t>
  </si>
  <si>
    <t>Dhananjay Kumar</t>
  </si>
  <si>
    <t>Available &amp; Updated</t>
  </si>
  <si>
    <t>Dual Staff</t>
  </si>
  <si>
    <t>SF0066791</t>
  </si>
  <si>
    <t>BQM</t>
  </si>
  <si>
    <t>BM</t>
  </si>
  <si>
    <t>Rajeev Ranjan</t>
  </si>
  <si>
    <t>Saketnath Thakur/SF0062081</t>
  </si>
  <si>
    <t>Vivek Kumar Singh/SF0074479</t>
  </si>
  <si>
    <t>Santosh Swarnkar/SF0032531</t>
  </si>
  <si>
    <t>Absconding</t>
  </si>
  <si>
    <t>Completed-Report Submitted</t>
  </si>
  <si>
    <t>Branch Team raised complaint in Spandana Rakshak portal against LO-Aman Kumar/SF0092769, After verification -total fraud identification of rs-60762 out of Which Rs-22748 accounted in fimo so final fraud amount of Rs-38014, Affacted borrower-7.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</si>
</sst>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BH3952</v>
      </c>
      <c r="D5" s="63" t="str">
        <f>IF('Physical Cash at Safe'!D28="Yes", 'Physical Cash at Safe'!A4, 'Borrower Wise Details'!C5)</f>
        <v>Shekhpura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45826</v>
      </c>
      <c r="H5" s="107" t="s">
        <v>371</v>
      </c>
      <c r="I5" s="61">
        <v>45832</v>
      </c>
      <c r="J5" s="74" t="str">
        <f>IF('Physical Cash at Safe'!D28="Yes",'Physical Cash at Safe'!E28,IF('Borrower Wise Details'!D5&lt;&gt;"",'Borrower Wise Details'!D5,""))</f>
        <v>FN25-26-01109</v>
      </c>
      <c r="K5" s="81">
        <v>2</v>
      </c>
      <c r="L5" s="82">
        <v>12277</v>
      </c>
      <c r="M5" s="82">
        <v>11618</v>
      </c>
      <c r="N5" s="82" t="s">
        <v>247</v>
      </c>
      <c r="O5" s="82" t="s">
        <v>383</v>
      </c>
      <c r="P5" s="82" t="s">
        <v>382</v>
      </c>
      <c r="Q5" s="82" t="s">
        <v>381</v>
      </c>
      <c r="R5" s="75" t="str">
        <f>IF('Physical Cash at Safe'!$D$28="Yes", 'Physical Cash at Safe'!$A$28, IF('Borrower Wise Details'!F5&lt;&gt;"", 'Borrower Wise Details'!F5, ""))</f>
        <v>Aman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SF0092769</v>
      </c>
      <c r="U5" s="77" t="s">
        <v>384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385</v>
      </c>
      <c r="Z5" s="61">
        <v>45843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60762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22748</v>
      </c>
      <c r="AE5" s="126">
        <f>IF(AND(AC5="", AD5=""), "", IF(AD5="", AC5, AC5 - IF(ISNUMBER(AD5), AD5, 0)))</f>
        <v>38014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45843</v>
      </c>
      <c r="AH5" s="70" t="s">
        <v>386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BH3952</v>
      </c>
      <c r="C5" s="50" t="str">
        <f>IF('Fraud Investigation Report'!D5="", "", 'Fraud Investigation Report'!D5)</f>
        <v>Shekhpura</v>
      </c>
      <c r="D5" s="68" t="str">
        <f>IF(OR('Fraud Investigation Report'!R5="", 'Fraud Investigation Report'!R5=0), "", 'Fraud Investigation Report'!R5)</f>
        <v>Aman Kumar</v>
      </c>
      <c r="E5" s="68" t="str">
        <f>IF(OR('Fraud Investigation Report'!T5="", 'Fraud Investigation Report'!T5=0), "", 'Fraud Investigation Report'!T5)</f>
        <v>SF0092769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FN25-26-01109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13340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36222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11200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60762</v>
      </c>
      <c r="O5" s="69">
        <f>IF('Fraud Investigation Report'!AD5="", "", 'Fraud Investigation Report'!AD5)</f>
        <v>22748</v>
      </c>
      <c r="P5" s="126">
        <f>IF(AND(N5="", O5=""), "", IF(O5="", N5, N5 - IF(ISNUMBER(O5), O5, 0)))</f>
        <v>38014</v>
      </c>
      <c r="Q5" s="49"/>
      <c r="R5" s="84" t="s">
        <v>370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45843</v>
      </c>
      <c r="C6" s="18">
        <v>45842</v>
      </c>
      <c r="D6" s="18">
        <v>45843</v>
      </c>
      <c r="E6" s="19">
        <v>0.3125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422</v>
      </c>
      <c r="C11" s="23">
        <f>B11*A11</f>
        <v>211000</v>
      </c>
      <c r="D11" s="25">
        <v>422</v>
      </c>
      <c r="E11" s="23">
        <f t="shared" ref="E11:E17" si="0">D11*A11</f>
        <v>211000</v>
      </c>
    </row>
    <row r="12" spans="1:5" ht="14.4" x14ac:dyDescent="0.3">
      <c r="A12" s="24">
        <v>200</v>
      </c>
      <c r="B12" s="25">
        <v>163</v>
      </c>
      <c r="C12" s="23">
        <f>B12*A12</f>
        <v>32600</v>
      </c>
      <c r="D12" s="25">
        <v>163</v>
      </c>
      <c r="E12" s="23">
        <f t="shared" si="0"/>
        <v>32600</v>
      </c>
    </row>
    <row r="13" spans="1:5" ht="14.4" x14ac:dyDescent="0.3">
      <c r="A13" s="24">
        <v>100</v>
      </c>
      <c r="B13" s="25">
        <v>460</v>
      </c>
      <c r="C13" s="23">
        <f t="shared" ref="C13:C17" si="1">B13*A13</f>
        <v>46000</v>
      </c>
      <c r="D13" s="25">
        <v>460</v>
      </c>
      <c r="E13" s="23">
        <f t="shared" si="0"/>
        <v>46000</v>
      </c>
    </row>
    <row r="14" spans="1:5" ht="14.4" x14ac:dyDescent="0.3">
      <c r="A14" s="24">
        <v>50</v>
      </c>
      <c r="B14" s="25">
        <v>73</v>
      </c>
      <c r="C14" s="23">
        <f t="shared" si="1"/>
        <v>3650</v>
      </c>
      <c r="D14" s="25">
        <v>73</v>
      </c>
      <c r="E14" s="23">
        <f t="shared" si="0"/>
        <v>3650</v>
      </c>
    </row>
    <row r="15" spans="1:5" ht="14.4" x14ac:dyDescent="0.3">
      <c r="A15" s="24">
        <v>20</v>
      </c>
      <c r="B15" s="25">
        <v>55</v>
      </c>
      <c r="C15" s="23">
        <f t="shared" si="1"/>
        <v>1100</v>
      </c>
      <c r="D15" s="25">
        <v>55</v>
      </c>
      <c r="E15" s="23">
        <f t="shared" si="0"/>
        <v>1100</v>
      </c>
    </row>
    <row r="16" spans="1:5" ht="14.4" x14ac:dyDescent="0.3">
      <c r="A16" s="24">
        <v>10</v>
      </c>
      <c r="B16" s="25">
        <v>36</v>
      </c>
      <c r="C16" s="23">
        <f t="shared" si="1"/>
        <v>360</v>
      </c>
      <c r="D16" s="25">
        <v>36</v>
      </c>
      <c r="E16" s="23">
        <f t="shared" si="0"/>
        <v>360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235</v>
      </c>
      <c r="C18" s="23">
        <f>B18</f>
        <v>235</v>
      </c>
      <c r="D18" s="27">
        <v>235</v>
      </c>
      <c r="E18" s="28">
        <f>D18</f>
        <v>235</v>
      </c>
    </row>
    <row r="19" spans="1:5" ht="14.4" x14ac:dyDescent="0.3">
      <c r="A19" s="29"/>
      <c r="B19" s="30" t="s">
        <v>76</v>
      </c>
      <c r="C19" s="31">
        <f>SUM(C10:C18)</f>
        <v>294945</v>
      </c>
      <c r="D19" s="30" t="s">
        <v>76</v>
      </c>
      <c r="E19" s="31">
        <f>SUM(E10:E18)</f>
        <v>294945</v>
      </c>
    </row>
    <row r="20" spans="1:5" ht="30" customHeight="1" x14ac:dyDescent="0.3">
      <c r="A20" s="143" t="s">
        <v>97</v>
      </c>
      <c r="B20" s="144"/>
      <c r="C20" s="32">
        <v>294945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376</v>
      </c>
      <c r="C32" s="37" t="s">
        <v>82</v>
      </c>
      <c r="D32" s="153" t="s">
        <v>375</v>
      </c>
      <c r="E32" s="154"/>
    </row>
    <row r="33" spans="1:5" ht="18" customHeight="1" x14ac:dyDescent="0.3">
      <c r="A33" s="37" t="s">
        <v>83</v>
      </c>
      <c r="B33" s="106" t="s">
        <v>372</v>
      </c>
      <c r="C33" s="39" t="s">
        <v>84</v>
      </c>
      <c r="D33" s="147" t="s">
        <v>373</v>
      </c>
      <c r="E33" s="148"/>
    </row>
    <row r="34" spans="1:5" ht="27.6" x14ac:dyDescent="0.3">
      <c r="A34" s="39" t="s">
        <v>221</v>
      </c>
      <c r="B34" s="38" t="s">
        <v>380</v>
      </c>
      <c r="C34" s="39" t="s">
        <v>222</v>
      </c>
      <c r="D34" s="149" t="s">
        <v>374</v>
      </c>
      <c r="E34" s="150"/>
    </row>
    <row r="35" spans="1:5" ht="27.6" x14ac:dyDescent="0.3">
      <c r="A35" s="39" t="s">
        <v>223</v>
      </c>
      <c r="B35" s="38" t="s">
        <v>256</v>
      </c>
      <c r="C35" s="39" t="s">
        <v>225</v>
      </c>
      <c r="D35" s="149" t="s">
        <v>377</v>
      </c>
      <c r="E35" s="150"/>
    </row>
    <row r="36" spans="1:5" ht="25.5" customHeight="1" x14ac:dyDescent="0.3">
      <c r="A36" s="39" t="s">
        <v>224</v>
      </c>
      <c r="B36" s="38" t="s">
        <v>379</v>
      </c>
      <c r="C36" s="39" t="s">
        <v>226</v>
      </c>
      <c r="D36" s="151" t="s">
        <v>378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3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BH3952</v>
      </c>
      <c r="C5" s="119" t="str">
        <f>IF('Loan Outstanding Report'!$H$5="", "", 'Loan Outstanding Report'!$H$5)</f>
        <v>Shekhpura</v>
      </c>
      <c r="D5" s="41" t="s">
        <v>352</v>
      </c>
      <c r="E5" s="65">
        <v>45843</v>
      </c>
      <c r="F5" s="38" t="s">
        <v>353</v>
      </c>
      <c r="G5" s="49" t="s">
        <v>354</v>
      </c>
      <c r="H5" s="49" t="s">
        <v>355</v>
      </c>
      <c r="I5" s="120" t="s">
        <v>258</v>
      </c>
      <c r="J5" s="120" t="s">
        <v>261</v>
      </c>
      <c r="K5" s="120" t="s">
        <v>265</v>
      </c>
      <c r="L5" s="11">
        <v>351753378</v>
      </c>
      <c r="M5" s="65" t="s">
        <v>266</v>
      </c>
      <c r="N5" s="124">
        <v>42000</v>
      </c>
      <c r="O5" s="124">
        <v>2240</v>
      </c>
      <c r="P5" s="121" t="s">
        <v>140</v>
      </c>
      <c r="Q5" s="80">
        <v>45818</v>
      </c>
      <c r="R5" s="124">
        <v>5564</v>
      </c>
      <c r="S5" s="124">
        <v>2240</v>
      </c>
      <c r="T5" s="124">
        <v>0</v>
      </c>
      <c r="U5" s="125">
        <f t="shared" ref="U5" si="0">IF(AND(ISBLANK(R5),ISBLANK(S5),ISBLANK(T5)),"",R5-(S5+T5))</f>
        <v>3324</v>
      </c>
      <c r="V5" s="117" t="s">
        <v>202</v>
      </c>
      <c r="W5" s="122" t="s">
        <v>359</v>
      </c>
    </row>
    <row r="6" spans="1:23" ht="25.05" customHeight="1" x14ac:dyDescent="0.3">
      <c r="A6" s="64">
        <v>2</v>
      </c>
      <c r="B6" s="60" t="str">
        <f>IF(J6&lt;&gt;"", $B$5, "")</f>
        <v>BH3952</v>
      </c>
      <c r="C6" s="119" t="str">
        <f>IF(J6&lt;&gt;"", $C$5, "")</f>
        <v>Shekhpura</v>
      </c>
      <c r="D6" s="41" t="str">
        <f>IF(J6&lt;&gt;"", $D$5, "")</f>
        <v>FN25-26-01109</v>
      </c>
      <c r="E6" s="65">
        <v>45843</v>
      </c>
      <c r="F6" s="38" t="str">
        <f>IF(J6&lt;&gt;"", $F$5, "")</f>
        <v>Aman Kumar</v>
      </c>
      <c r="G6" s="49" t="str">
        <f>IF(J6&lt;&gt;"", $G$5, "")</f>
        <v>SF0092769</v>
      </c>
      <c r="H6" s="49" t="str">
        <f>IF(J6&lt;&gt;"", $H$5, "")</f>
        <v>LO</v>
      </c>
      <c r="I6" s="120" t="s">
        <v>276</v>
      </c>
      <c r="J6" s="120" t="s">
        <v>278</v>
      </c>
      <c r="K6" s="120" t="s">
        <v>281</v>
      </c>
      <c r="L6" s="11">
        <v>353618355</v>
      </c>
      <c r="M6" s="65" t="s">
        <v>282</v>
      </c>
      <c r="N6" s="124">
        <v>42000</v>
      </c>
      <c r="O6" s="124">
        <v>2240</v>
      </c>
      <c r="P6" s="121" t="s">
        <v>140</v>
      </c>
      <c r="Q6" s="80">
        <v>45813</v>
      </c>
      <c r="R6" s="124">
        <v>12878</v>
      </c>
      <c r="S6" s="124">
        <v>2240</v>
      </c>
      <c r="T6" s="124">
        <v>0</v>
      </c>
      <c r="U6" s="125">
        <f t="shared" ref="U6:U69" si="1">IF(AND(ISBLANK(R6),ISBLANK(S6),ISBLANK(T6)),"",R6-(S6+T6))</f>
        <v>10638</v>
      </c>
      <c r="V6" s="117" t="s">
        <v>203</v>
      </c>
      <c r="W6" s="122" t="s">
        <v>351</v>
      </c>
    </row>
    <row r="7" spans="1:23" ht="25.05" customHeight="1" x14ac:dyDescent="0.3">
      <c r="A7" s="64">
        <v>3</v>
      </c>
      <c r="B7" s="60" t="str">
        <f t="shared" ref="B7:B70" si="2">IF(J7&lt;&gt;"", $B$5, "")</f>
        <v>BH3952</v>
      </c>
      <c r="C7" s="119" t="str">
        <f t="shared" ref="C7:C70" si="3">IF(J7&lt;&gt;"", $C$5, "")</f>
        <v>Shekhpura</v>
      </c>
      <c r="D7" s="41" t="str">
        <f t="shared" ref="D7:D70" si="4">IF(J7&lt;&gt;"", $D$5, "")</f>
        <v>FN25-26-01109</v>
      </c>
      <c r="E7" s="65">
        <v>45843</v>
      </c>
      <c r="F7" s="38" t="str">
        <f t="shared" ref="F7:F70" si="5">IF(J7&lt;&gt;"", $F$5, "")</f>
        <v>Aman Kumar</v>
      </c>
      <c r="G7" s="49" t="str">
        <f t="shared" ref="G7:G70" si="6">IF(J7&lt;&gt;"", $G$5, "")</f>
        <v>SF0092769</v>
      </c>
      <c r="H7" s="49" t="str">
        <f t="shared" ref="H7:H70" si="7">IF(J7&lt;&gt;"", $H$5, "")</f>
        <v>LO</v>
      </c>
      <c r="I7" s="120" t="s">
        <v>288</v>
      </c>
      <c r="J7" s="120" t="s">
        <v>290</v>
      </c>
      <c r="K7" s="120" t="s">
        <v>292</v>
      </c>
      <c r="L7" s="11">
        <v>355530037</v>
      </c>
      <c r="M7" s="65" t="s">
        <v>293</v>
      </c>
      <c r="N7" s="124">
        <v>65000</v>
      </c>
      <c r="O7" s="124">
        <v>3470</v>
      </c>
      <c r="P7" s="121" t="s">
        <v>139</v>
      </c>
      <c r="Q7" s="80">
        <v>45764</v>
      </c>
      <c r="R7" s="124">
        <v>1070</v>
      </c>
      <c r="S7" s="124">
        <v>0</v>
      </c>
      <c r="T7" s="124">
        <v>0</v>
      </c>
      <c r="U7" s="125">
        <f t="shared" si="1"/>
        <v>1070</v>
      </c>
      <c r="V7" s="117" t="s">
        <v>203</v>
      </c>
      <c r="W7" s="122" t="s">
        <v>364</v>
      </c>
    </row>
    <row r="8" spans="1:23" ht="25.05" customHeight="1" x14ac:dyDescent="0.3">
      <c r="A8" s="64">
        <v>4</v>
      </c>
      <c r="B8" s="60" t="str">
        <f t="shared" si="2"/>
        <v>BH3952</v>
      </c>
      <c r="C8" s="119" t="str">
        <f t="shared" si="3"/>
        <v>Shekhpura</v>
      </c>
      <c r="D8" s="41" t="str">
        <f t="shared" si="4"/>
        <v>FN25-26-01109</v>
      </c>
      <c r="E8" s="65">
        <v>45843</v>
      </c>
      <c r="F8" s="38" t="str">
        <f t="shared" si="5"/>
        <v>Aman Kumar</v>
      </c>
      <c r="G8" s="49" t="str">
        <f t="shared" si="6"/>
        <v>SF0092769</v>
      </c>
      <c r="H8" s="49" t="str">
        <f t="shared" si="7"/>
        <v>LO</v>
      </c>
      <c r="I8" s="120" t="s">
        <v>304</v>
      </c>
      <c r="J8" s="120" t="s">
        <v>307</v>
      </c>
      <c r="K8" s="120" t="s">
        <v>309</v>
      </c>
      <c r="L8" s="11">
        <v>357370954</v>
      </c>
      <c r="M8" s="65" t="s">
        <v>310</v>
      </c>
      <c r="N8" s="124">
        <v>15499</v>
      </c>
      <c r="O8" s="124">
        <v>1470</v>
      </c>
      <c r="P8" s="121" t="s">
        <v>140</v>
      </c>
      <c r="Q8" s="80">
        <v>45752</v>
      </c>
      <c r="R8" s="124">
        <v>6162</v>
      </c>
      <c r="S8" s="124">
        <v>4410</v>
      </c>
      <c r="T8" s="124">
        <v>0</v>
      </c>
      <c r="U8" s="125">
        <f t="shared" si="1"/>
        <v>1752</v>
      </c>
      <c r="V8" s="117" t="s">
        <v>202</v>
      </c>
      <c r="W8" s="122" t="s">
        <v>361</v>
      </c>
    </row>
    <row r="9" spans="1:23" ht="25.05" customHeight="1" x14ac:dyDescent="0.3">
      <c r="A9" s="64">
        <v>5</v>
      </c>
      <c r="B9" s="60" t="str">
        <f t="shared" si="2"/>
        <v>BH3952</v>
      </c>
      <c r="C9" s="119" t="str">
        <f t="shared" si="3"/>
        <v>Shekhpura</v>
      </c>
      <c r="D9" s="41" t="str">
        <f t="shared" si="4"/>
        <v>FN25-26-01109</v>
      </c>
      <c r="E9" s="65">
        <v>45843</v>
      </c>
      <c r="F9" s="38" t="str">
        <f t="shared" si="5"/>
        <v>Aman Kumar</v>
      </c>
      <c r="G9" s="49" t="str">
        <f t="shared" si="6"/>
        <v>SF0092769</v>
      </c>
      <c r="H9" s="49" t="str">
        <f t="shared" si="7"/>
        <v>LO</v>
      </c>
      <c r="I9" s="120" t="s">
        <v>316</v>
      </c>
      <c r="J9" s="120" t="s">
        <v>318</v>
      </c>
      <c r="K9" s="120" t="s">
        <v>320</v>
      </c>
      <c r="L9" s="11">
        <v>357444201</v>
      </c>
      <c r="M9" s="65" t="s">
        <v>321</v>
      </c>
      <c r="N9" s="124">
        <v>42000</v>
      </c>
      <c r="O9" s="124">
        <v>2240</v>
      </c>
      <c r="P9" s="121" t="s">
        <v>141</v>
      </c>
      <c r="Q9" s="80">
        <v>45694</v>
      </c>
      <c r="R9" s="124">
        <v>6720</v>
      </c>
      <c r="S9" s="124">
        <v>0</v>
      </c>
      <c r="T9" s="124">
        <v>0</v>
      </c>
      <c r="U9" s="125">
        <f t="shared" si="1"/>
        <v>6720</v>
      </c>
      <c r="V9" s="117" t="s">
        <v>202</v>
      </c>
      <c r="W9" s="122" t="s">
        <v>369</v>
      </c>
    </row>
    <row r="10" spans="1:23" ht="25.05" customHeight="1" x14ac:dyDescent="0.3">
      <c r="A10" s="64">
        <v>6</v>
      </c>
      <c r="B10" s="60" t="str">
        <f t="shared" si="2"/>
        <v>BH3952</v>
      </c>
      <c r="C10" s="119" t="str">
        <f t="shared" si="3"/>
        <v>Shekhpura</v>
      </c>
      <c r="D10" s="41" t="str">
        <f t="shared" si="4"/>
        <v>FN25-26-01109</v>
      </c>
      <c r="E10" s="65">
        <v>45843</v>
      </c>
      <c r="F10" s="38" t="str">
        <f t="shared" si="5"/>
        <v>Aman Kumar</v>
      </c>
      <c r="G10" s="49" t="str">
        <f t="shared" si="6"/>
        <v>SF0092769</v>
      </c>
      <c r="H10" s="49" t="str">
        <f t="shared" si="7"/>
        <v>LO</v>
      </c>
      <c r="I10" s="120" t="s">
        <v>328</v>
      </c>
      <c r="J10" s="120" t="s">
        <v>330</v>
      </c>
      <c r="K10" s="120" t="s">
        <v>331</v>
      </c>
      <c r="L10" s="11">
        <v>358665596</v>
      </c>
      <c r="M10" s="65" t="s">
        <v>332</v>
      </c>
      <c r="N10" s="124">
        <v>42000</v>
      </c>
      <c r="O10" s="124">
        <v>2240</v>
      </c>
      <c r="P10" s="121" t="s">
        <v>139</v>
      </c>
      <c r="Q10" s="80">
        <v>45814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362</v>
      </c>
    </row>
    <row r="11" spans="1:23" ht="25.05" customHeight="1" x14ac:dyDescent="0.3">
      <c r="A11" s="64">
        <v>7</v>
      </c>
      <c r="B11" s="60" t="str">
        <f t="shared" si="2"/>
        <v>BH3952</v>
      </c>
      <c r="C11" s="119" t="str">
        <f t="shared" si="3"/>
        <v>Shekhpura</v>
      </c>
      <c r="D11" s="41" t="str">
        <f t="shared" si="4"/>
        <v>FN25-26-01109</v>
      </c>
      <c r="E11" s="65">
        <v>45843</v>
      </c>
      <c r="F11" s="38" t="str">
        <f t="shared" si="5"/>
        <v>Aman Kumar</v>
      </c>
      <c r="G11" s="49" t="str">
        <f t="shared" si="6"/>
        <v>SF0092769</v>
      </c>
      <c r="H11" s="49" t="str">
        <f t="shared" si="7"/>
        <v>LO</v>
      </c>
      <c r="I11" s="120" t="s">
        <v>288</v>
      </c>
      <c r="J11" s="120" t="s">
        <v>340</v>
      </c>
      <c r="K11" s="120" t="s">
        <v>342</v>
      </c>
      <c r="L11" s="11">
        <v>353005266</v>
      </c>
      <c r="M11" s="65" t="s">
        <v>343</v>
      </c>
      <c r="N11" s="124">
        <v>42000</v>
      </c>
      <c r="O11" s="124">
        <v>2240</v>
      </c>
      <c r="P11" s="121" t="s">
        <v>140</v>
      </c>
      <c r="Q11" s="80">
        <v>45816</v>
      </c>
      <c r="R11" s="124">
        <v>8520</v>
      </c>
      <c r="S11" s="124">
        <v>8520</v>
      </c>
      <c r="T11" s="124">
        <v>0</v>
      </c>
      <c r="U11" s="125">
        <f t="shared" si="1"/>
        <v>0</v>
      </c>
      <c r="V11" s="117" t="s">
        <v>202</v>
      </c>
      <c r="W11" s="122" t="s">
        <v>357</v>
      </c>
    </row>
    <row r="12" spans="1:23" ht="25.05" customHeight="1" x14ac:dyDescent="0.3">
      <c r="A12" s="64">
        <v>8</v>
      </c>
      <c r="B12" s="60" t="str">
        <f t="shared" si="2"/>
        <v>BH3952</v>
      </c>
      <c r="C12" s="119" t="str">
        <f t="shared" si="3"/>
        <v>Shekhpura</v>
      </c>
      <c r="D12" s="41" t="str">
        <f t="shared" si="4"/>
        <v>FN25-26-01109</v>
      </c>
      <c r="E12" s="65">
        <v>45843</v>
      </c>
      <c r="F12" s="38" t="str">
        <f t="shared" si="5"/>
        <v>Aman Kumar</v>
      </c>
      <c r="G12" s="49" t="str">
        <f t="shared" si="6"/>
        <v>SF0092769</v>
      </c>
      <c r="H12" s="49" t="str">
        <f t="shared" si="7"/>
        <v>LO</v>
      </c>
      <c r="I12" s="120" t="s">
        <v>288</v>
      </c>
      <c r="J12" s="120" t="s">
        <v>340</v>
      </c>
      <c r="K12" s="120" t="s">
        <v>342</v>
      </c>
      <c r="L12" s="11">
        <v>357465621</v>
      </c>
      <c r="M12" s="65" t="s">
        <v>321</v>
      </c>
      <c r="N12" s="124">
        <v>15499</v>
      </c>
      <c r="O12" s="124">
        <v>1470</v>
      </c>
      <c r="P12" s="121" t="s">
        <v>140</v>
      </c>
      <c r="Q12" s="80">
        <v>45816</v>
      </c>
      <c r="R12" s="124">
        <v>3098</v>
      </c>
      <c r="S12" s="124">
        <v>3098</v>
      </c>
      <c r="T12" s="124">
        <v>0</v>
      </c>
      <c r="U12" s="125">
        <f t="shared" si="1"/>
        <v>0</v>
      </c>
      <c r="V12" s="117" t="s">
        <v>202</v>
      </c>
      <c r="W12" s="122" t="s">
        <v>356</v>
      </c>
    </row>
    <row r="13" spans="1:23" ht="25.05" customHeight="1" x14ac:dyDescent="0.3">
      <c r="A13" s="64">
        <v>9</v>
      </c>
      <c r="B13" s="60" t="str">
        <f t="shared" si="2"/>
        <v>BH3952</v>
      </c>
      <c r="C13" s="119" t="str">
        <f t="shared" si="3"/>
        <v>Shekhpura</v>
      </c>
      <c r="D13" s="41" t="str">
        <f t="shared" si="4"/>
        <v>FN25-26-01109</v>
      </c>
      <c r="E13" s="65">
        <v>45843</v>
      </c>
      <c r="F13" s="38" t="str">
        <f t="shared" si="5"/>
        <v>Aman Kumar</v>
      </c>
      <c r="G13" s="49" t="str">
        <f t="shared" si="6"/>
        <v>SF0092769</v>
      </c>
      <c r="H13" s="49" t="str">
        <f t="shared" si="7"/>
        <v>LO</v>
      </c>
      <c r="I13" s="120" t="s">
        <v>288</v>
      </c>
      <c r="J13" s="120" t="s">
        <v>290</v>
      </c>
      <c r="K13" s="120" t="s">
        <v>292</v>
      </c>
      <c r="L13" s="11">
        <v>355530037</v>
      </c>
      <c r="M13" s="65" t="s">
        <v>293</v>
      </c>
      <c r="N13" s="124">
        <v>65000</v>
      </c>
      <c r="O13" s="124">
        <v>3470</v>
      </c>
      <c r="P13" s="121" t="s">
        <v>139</v>
      </c>
      <c r="Q13" s="80">
        <v>45790</v>
      </c>
      <c r="R13" s="124">
        <v>3310</v>
      </c>
      <c r="S13" s="124">
        <v>0</v>
      </c>
      <c r="T13" s="124">
        <v>0</v>
      </c>
      <c r="U13" s="125">
        <f t="shared" si="1"/>
        <v>3310</v>
      </c>
      <c r="V13" s="117" t="s">
        <v>203</v>
      </c>
      <c r="W13" s="122" t="s">
        <v>363</v>
      </c>
    </row>
    <row r="14" spans="1:23" ht="25.05" customHeight="1" x14ac:dyDescent="0.3">
      <c r="A14" s="64">
        <v>10</v>
      </c>
      <c r="B14" s="60" t="str">
        <f t="shared" si="2"/>
        <v>BH3952</v>
      </c>
      <c r="C14" s="119" t="str">
        <f t="shared" si="3"/>
        <v>Shekhpura</v>
      </c>
      <c r="D14" s="41" t="str">
        <f t="shared" si="4"/>
        <v>FN25-26-01109</v>
      </c>
      <c r="E14" s="65">
        <v>45843</v>
      </c>
      <c r="F14" s="38" t="str">
        <f t="shared" si="5"/>
        <v>Aman Kumar</v>
      </c>
      <c r="G14" s="49" t="str">
        <f t="shared" si="6"/>
        <v>SF0092769</v>
      </c>
      <c r="H14" s="49" t="str">
        <f t="shared" si="7"/>
        <v>LO</v>
      </c>
      <c r="I14" s="120" t="s">
        <v>316</v>
      </c>
      <c r="J14" s="120" t="s">
        <v>318</v>
      </c>
      <c r="K14" s="120" t="s">
        <v>320</v>
      </c>
      <c r="L14" s="11">
        <v>357444201</v>
      </c>
      <c r="M14" s="65" t="s">
        <v>321</v>
      </c>
      <c r="N14" s="124">
        <v>42000</v>
      </c>
      <c r="O14" s="124">
        <v>2240</v>
      </c>
      <c r="P14" s="121" t="s">
        <v>141</v>
      </c>
      <c r="Q14" s="80">
        <v>45722</v>
      </c>
      <c r="R14" s="124">
        <v>4480</v>
      </c>
      <c r="S14" s="124">
        <v>2240</v>
      </c>
      <c r="T14" s="124">
        <v>0</v>
      </c>
      <c r="U14" s="125">
        <f t="shared" si="1"/>
        <v>2240</v>
      </c>
      <c r="V14" s="117" t="s">
        <v>202</v>
      </c>
      <c r="W14" s="122" t="s">
        <v>365</v>
      </c>
    </row>
    <row r="15" spans="1:23" ht="25.05" customHeight="1" x14ac:dyDescent="0.3">
      <c r="A15" s="64">
        <v>11</v>
      </c>
      <c r="B15" s="60" t="str">
        <f t="shared" si="2"/>
        <v>BH3952</v>
      </c>
      <c r="C15" s="119" t="str">
        <f t="shared" si="3"/>
        <v>Shekhpura</v>
      </c>
      <c r="D15" s="41" t="str">
        <f t="shared" si="4"/>
        <v>FN25-26-01109</v>
      </c>
      <c r="E15" s="65">
        <v>45843</v>
      </c>
      <c r="F15" s="38" t="str">
        <f t="shared" si="5"/>
        <v>Aman Kumar</v>
      </c>
      <c r="G15" s="49" t="str">
        <f t="shared" si="6"/>
        <v>SF0092769</v>
      </c>
      <c r="H15" s="49" t="str">
        <f t="shared" si="7"/>
        <v>LO</v>
      </c>
      <c r="I15" s="120" t="s">
        <v>316</v>
      </c>
      <c r="J15" s="120" t="s">
        <v>318</v>
      </c>
      <c r="K15" s="120" t="s">
        <v>320</v>
      </c>
      <c r="L15" s="11">
        <v>357444201</v>
      </c>
      <c r="M15" s="65" t="s">
        <v>321</v>
      </c>
      <c r="N15" s="124">
        <v>42000</v>
      </c>
      <c r="O15" s="124">
        <v>2240</v>
      </c>
      <c r="P15" s="121" t="s">
        <v>139</v>
      </c>
      <c r="Q15" s="80">
        <v>45753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366</v>
      </c>
    </row>
    <row r="16" spans="1:23" ht="25.05" customHeight="1" x14ac:dyDescent="0.3">
      <c r="A16" s="64">
        <v>12</v>
      </c>
      <c r="B16" s="60" t="str">
        <f t="shared" si="2"/>
        <v>BH3952</v>
      </c>
      <c r="C16" s="119" t="str">
        <f t="shared" si="3"/>
        <v>Shekhpura</v>
      </c>
      <c r="D16" s="41" t="str">
        <f t="shared" si="4"/>
        <v>FN25-26-01109</v>
      </c>
      <c r="E16" s="65">
        <v>45843</v>
      </c>
      <c r="F16" s="38" t="str">
        <f t="shared" si="5"/>
        <v>Aman Kumar</v>
      </c>
      <c r="G16" s="49" t="str">
        <f t="shared" si="6"/>
        <v>SF0092769</v>
      </c>
      <c r="H16" s="49" t="str">
        <f t="shared" si="7"/>
        <v>LO</v>
      </c>
      <c r="I16" s="120" t="s">
        <v>316</v>
      </c>
      <c r="J16" s="120" t="s">
        <v>318</v>
      </c>
      <c r="K16" s="120" t="s">
        <v>320</v>
      </c>
      <c r="L16" s="11">
        <v>357444201</v>
      </c>
      <c r="M16" s="65" t="s">
        <v>321</v>
      </c>
      <c r="N16" s="124">
        <v>42000</v>
      </c>
      <c r="O16" s="124">
        <v>2240</v>
      </c>
      <c r="P16" s="121" t="s">
        <v>139</v>
      </c>
      <c r="Q16" s="80">
        <v>45783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367</v>
      </c>
    </row>
    <row r="17" spans="1:23" ht="25.05" customHeight="1" x14ac:dyDescent="0.3">
      <c r="A17" s="64">
        <v>13</v>
      </c>
      <c r="B17" s="60" t="str">
        <f t="shared" si="2"/>
        <v>BH3952</v>
      </c>
      <c r="C17" s="119" t="str">
        <f t="shared" si="3"/>
        <v>Shekhpura</v>
      </c>
      <c r="D17" s="41" t="str">
        <f t="shared" si="4"/>
        <v>FN25-26-01109</v>
      </c>
      <c r="E17" s="65">
        <v>45843</v>
      </c>
      <c r="F17" s="38" t="str">
        <f t="shared" si="5"/>
        <v>Aman Kumar</v>
      </c>
      <c r="G17" s="49" t="str">
        <f t="shared" si="6"/>
        <v>SF0092769</v>
      </c>
      <c r="H17" s="49" t="str">
        <f t="shared" si="7"/>
        <v>LO</v>
      </c>
      <c r="I17" s="120" t="s">
        <v>316</v>
      </c>
      <c r="J17" s="120" t="s">
        <v>318</v>
      </c>
      <c r="K17" s="120" t="s">
        <v>320</v>
      </c>
      <c r="L17" s="11">
        <v>357444201</v>
      </c>
      <c r="M17" s="65" t="s">
        <v>321</v>
      </c>
      <c r="N17" s="124">
        <v>42000</v>
      </c>
      <c r="O17" s="124">
        <v>2240</v>
      </c>
      <c r="P17" s="121" t="s">
        <v>139</v>
      </c>
      <c r="Q17" s="80">
        <v>45814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368</v>
      </c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1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2" sqref="A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225387</v>
      </c>
      <c r="J5" s="38" t="s">
        <v>255</v>
      </c>
      <c r="K5" s="84">
        <v>225387</v>
      </c>
      <c r="L5" s="84" t="s">
        <v>256</v>
      </c>
      <c r="M5" s="38" t="s">
        <v>257</v>
      </c>
      <c r="N5" s="84">
        <v>555710</v>
      </c>
      <c r="O5" s="84" t="s">
        <v>258</v>
      </c>
      <c r="P5" s="84">
        <v>920299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351753378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38742.620000000003</v>
      </c>
      <c r="AN5" s="112">
        <v>12777.38</v>
      </c>
      <c r="AO5" s="112">
        <v>51520</v>
      </c>
      <c r="AP5" s="112">
        <v>3257.38</v>
      </c>
      <c r="AQ5" s="112">
        <v>67.62</v>
      </c>
      <c r="AR5" s="112">
        <v>3325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275</v>
      </c>
      <c r="BH5" s="114" t="s">
        <v>338</v>
      </c>
      <c r="BI5" s="38" t="s">
        <v>110</v>
      </c>
      <c r="BJ5" s="85">
        <v>45843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5564</v>
      </c>
      <c r="BQ5" s="117" t="s">
        <v>202</v>
      </c>
      <c r="BR5" s="118" t="s">
        <v>359</v>
      </c>
    </row>
    <row r="6" spans="1:70" s="113" customFormat="1" ht="15" customHeight="1" x14ac:dyDescent="0.3">
      <c r="A6" s="84">
        <v>2</v>
      </c>
      <c r="B6" s="38" t="s">
        <v>254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225387</v>
      </c>
      <c r="J6" s="38" t="s">
        <v>255</v>
      </c>
      <c r="K6" s="84">
        <v>225387</v>
      </c>
      <c r="L6" s="84" t="s">
        <v>256</v>
      </c>
      <c r="M6" s="38" t="s">
        <v>257</v>
      </c>
      <c r="N6" s="84">
        <v>555541</v>
      </c>
      <c r="O6" s="84" t="s">
        <v>276</v>
      </c>
      <c r="P6" s="84">
        <v>601849</v>
      </c>
      <c r="Q6" s="38" t="s">
        <v>277</v>
      </c>
      <c r="R6" s="38" t="s">
        <v>260</v>
      </c>
      <c r="S6" s="84" t="s">
        <v>278</v>
      </c>
      <c r="T6" s="84" t="s">
        <v>278</v>
      </c>
      <c r="U6" s="84" t="s">
        <v>279</v>
      </c>
      <c r="V6" s="84" t="s">
        <v>263</v>
      </c>
      <c r="W6" s="84">
        <v>541</v>
      </c>
      <c r="X6" s="38" t="s">
        <v>280</v>
      </c>
      <c r="Y6" s="84">
        <v>353618355</v>
      </c>
      <c r="Z6" s="38" t="s">
        <v>281</v>
      </c>
      <c r="AA6" s="108" t="s">
        <v>282</v>
      </c>
      <c r="AB6" s="84">
        <v>42000</v>
      </c>
      <c r="AC6" s="108" t="s">
        <v>283</v>
      </c>
      <c r="AD6" s="84">
        <v>24</v>
      </c>
      <c r="AE6" s="84" t="s">
        <v>268</v>
      </c>
      <c r="AF6" s="84" t="s">
        <v>269</v>
      </c>
      <c r="AG6" s="108" t="s">
        <v>284</v>
      </c>
      <c r="AH6" s="84" t="s">
        <v>271</v>
      </c>
      <c r="AI6" s="108" t="s">
        <v>285</v>
      </c>
      <c r="AJ6" s="84">
        <v>2240</v>
      </c>
      <c r="AK6" s="84">
        <v>2240</v>
      </c>
      <c r="AL6" s="108" t="s">
        <v>273</v>
      </c>
      <c r="AM6" s="84">
        <v>31362.63</v>
      </c>
      <c r="AN6" s="112">
        <v>11197.37</v>
      </c>
      <c r="AO6" s="112">
        <v>42560</v>
      </c>
      <c r="AP6" s="112">
        <v>10637.37</v>
      </c>
      <c r="AQ6" s="112">
        <v>665.63</v>
      </c>
      <c r="AR6" s="112">
        <v>11303</v>
      </c>
      <c r="AS6" s="112">
        <v>0</v>
      </c>
      <c r="AT6" s="112">
        <v>0</v>
      </c>
      <c r="AU6" s="112">
        <v>0</v>
      </c>
      <c r="AV6" s="84">
        <v>19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 t="s">
        <v>286</v>
      </c>
      <c r="BH6" s="114" t="s">
        <v>338</v>
      </c>
      <c r="BI6" s="38" t="s">
        <v>110</v>
      </c>
      <c r="BJ6" s="85">
        <v>45843</v>
      </c>
      <c r="BK6" s="84"/>
      <c r="BL6" s="38" t="s">
        <v>114</v>
      </c>
      <c r="BM6" s="115" t="s">
        <v>119</v>
      </c>
      <c r="BN6" s="116" t="s">
        <v>201</v>
      </c>
      <c r="BO6" s="84" t="s">
        <v>245</v>
      </c>
      <c r="BP6" s="84">
        <v>12878</v>
      </c>
      <c r="BQ6" s="117" t="s">
        <v>203</v>
      </c>
      <c r="BR6" s="118" t="s">
        <v>351</v>
      </c>
    </row>
    <row r="7" spans="1:70" s="113" customFormat="1" ht="15" customHeight="1" x14ac:dyDescent="0.3">
      <c r="A7" s="84">
        <v>3</v>
      </c>
      <c r="B7" s="38" t="s">
        <v>254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16983</v>
      </c>
      <c r="J7" s="38" t="s">
        <v>287</v>
      </c>
      <c r="K7" s="84">
        <v>16983</v>
      </c>
      <c r="L7" s="84" t="s">
        <v>256</v>
      </c>
      <c r="M7" s="38" t="s">
        <v>257</v>
      </c>
      <c r="N7" s="84">
        <v>416779</v>
      </c>
      <c r="O7" s="84" t="s">
        <v>288</v>
      </c>
      <c r="P7" s="84">
        <v>837922</v>
      </c>
      <c r="Q7" s="38" t="s">
        <v>289</v>
      </c>
      <c r="R7" s="38" t="s">
        <v>260</v>
      </c>
      <c r="S7" s="84" t="s">
        <v>290</v>
      </c>
      <c r="T7" s="84" t="s">
        <v>290</v>
      </c>
      <c r="U7" s="84" t="s">
        <v>291</v>
      </c>
      <c r="V7" s="84" t="s">
        <v>263</v>
      </c>
      <c r="W7" s="84">
        <v>0</v>
      </c>
      <c r="X7" s="38" t="s">
        <v>264</v>
      </c>
      <c r="Y7" s="84">
        <v>355530037</v>
      </c>
      <c r="Z7" s="38" t="s">
        <v>292</v>
      </c>
      <c r="AA7" s="108" t="s">
        <v>293</v>
      </c>
      <c r="AB7" s="84">
        <v>65000</v>
      </c>
      <c r="AC7" s="108" t="s">
        <v>294</v>
      </c>
      <c r="AD7" s="84">
        <v>24</v>
      </c>
      <c r="AE7" s="84" t="s">
        <v>295</v>
      </c>
      <c r="AF7" s="84" t="s">
        <v>296</v>
      </c>
      <c r="AG7" s="108" t="s">
        <v>297</v>
      </c>
      <c r="AH7" s="84" t="s">
        <v>271</v>
      </c>
      <c r="AI7" s="108" t="s">
        <v>298</v>
      </c>
      <c r="AJ7" s="84">
        <v>3470</v>
      </c>
      <c r="AK7" s="84">
        <v>3470</v>
      </c>
      <c r="AL7" s="108" t="s">
        <v>299</v>
      </c>
      <c r="AM7" s="84">
        <v>27810.51</v>
      </c>
      <c r="AN7" s="112">
        <v>13829.49</v>
      </c>
      <c r="AO7" s="112">
        <v>41640</v>
      </c>
      <c r="AP7" s="112">
        <v>37189.49</v>
      </c>
      <c r="AQ7" s="112">
        <v>5338.51</v>
      </c>
      <c r="AR7" s="112">
        <v>42528</v>
      </c>
      <c r="AS7" s="112">
        <v>8261.7000000000007</v>
      </c>
      <c r="AT7" s="112">
        <v>2148.3000000000002</v>
      </c>
      <c r="AU7" s="112">
        <v>10410</v>
      </c>
      <c r="AV7" s="84">
        <v>15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290</v>
      </c>
      <c r="BG7" s="84" t="s">
        <v>300</v>
      </c>
      <c r="BH7" s="114" t="s">
        <v>338</v>
      </c>
      <c r="BI7" s="38" t="s">
        <v>110</v>
      </c>
      <c r="BJ7" s="85">
        <v>45843</v>
      </c>
      <c r="BK7" s="84"/>
      <c r="BL7" s="38" t="s">
        <v>114</v>
      </c>
      <c r="BM7" s="115" t="s">
        <v>119</v>
      </c>
      <c r="BN7" s="116" t="s">
        <v>201</v>
      </c>
      <c r="BO7" s="84" t="s">
        <v>245</v>
      </c>
      <c r="BP7" s="84">
        <v>4380</v>
      </c>
      <c r="BQ7" s="117" t="s">
        <v>203</v>
      </c>
      <c r="BR7" s="118" t="s">
        <v>358</v>
      </c>
    </row>
    <row r="8" spans="1:70" s="113" customFormat="1" ht="15" customHeight="1" x14ac:dyDescent="0.3">
      <c r="A8" s="84">
        <v>4</v>
      </c>
      <c r="B8" s="38" t="s">
        <v>254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16974</v>
      </c>
      <c r="J8" s="38" t="s">
        <v>301</v>
      </c>
      <c r="K8" s="84">
        <v>16974</v>
      </c>
      <c r="L8" s="84" t="s">
        <v>302</v>
      </c>
      <c r="M8" s="38" t="s">
        <v>303</v>
      </c>
      <c r="N8" s="84">
        <v>389359</v>
      </c>
      <c r="O8" s="84" t="s">
        <v>304</v>
      </c>
      <c r="P8" s="84">
        <v>575325</v>
      </c>
      <c r="Q8" s="38" t="s">
        <v>305</v>
      </c>
      <c r="R8" s="38" t="s">
        <v>306</v>
      </c>
      <c r="S8" s="84" t="s">
        <v>307</v>
      </c>
      <c r="T8" s="84" t="s">
        <v>307</v>
      </c>
      <c r="U8" s="84" t="s">
        <v>291</v>
      </c>
      <c r="V8" s="84" t="s">
        <v>263</v>
      </c>
      <c r="W8" s="84">
        <v>0</v>
      </c>
      <c r="X8" s="38" t="s">
        <v>308</v>
      </c>
      <c r="Y8" s="84">
        <v>357370954</v>
      </c>
      <c r="Z8" s="38" t="s">
        <v>309</v>
      </c>
      <c r="AA8" s="108" t="s">
        <v>310</v>
      </c>
      <c r="AB8" s="84">
        <v>15499</v>
      </c>
      <c r="AC8" s="108" t="s">
        <v>283</v>
      </c>
      <c r="AD8" s="84">
        <v>12</v>
      </c>
      <c r="AE8" s="84" t="s">
        <v>311</v>
      </c>
      <c r="AF8" s="84" t="s">
        <v>269</v>
      </c>
      <c r="AG8" s="108" t="s">
        <v>312</v>
      </c>
      <c r="AH8" s="84" t="s">
        <v>271</v>
      </c>
      <c r="AI8" s="108" t="s">
        <v>313</v>
      </c>
      <c r="AJ8" s="84">
        <v>1470</v>
      </c>
      <c r="AK8" s="84">
        <v>1470</v>
      </c>
      <c r="AL8" s="108" t="s">
        <v>273</v>
      </c>
      <c r="AM8" s="84">
        <v>13780.22</v>
      </c>
      <c r="AN8" s="112">
        <v>2389.7800000000002</v>
      </c>
      <c r="AO8" s="112">
        <v>16170</v>
      </c>
      <c r="AP8" s="112">
        <v>1718.78</v>
      </c>
      <c r="AQ8" s="112">
        <v>33.22</v>
      </c>
      <c r="AR8" s="112">
        <v>1752</v>
      </c>
      <c r="AS8" s="112">
        <v>0</v>
      </c>
      <c r="AT8" s="112">
        <v>0</v>
      </c>
      <c r="AU8" s="112">
        <v>0</v>
      </c>
      <c r="AV8" s="84">
        <v>11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307</v>
      </c>
      <c r="BG8" s="84" t="s">
        <v>314</v>
      </c>
      <c r="BH8" s="114" t="s">
        <v>338</v>
      </c>
      <c r="BI8" s="38" t="s">
        <v>110</v>
      </c>
      <c r="BJ8" s="85">
        <v>45843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6162</v>
      </c>
      <c r="BQ8" s="117" t="s">
        <v>202</v>
      </c>
      <c r="BR8" s="118" t="s">
        <v>361</v>
      </c>
    </row>
    <row r="9" spans="1:70" s="113" customFormat="1" ht="15" customHeight="1" x14ac:dyDescent="0.3">
      <c r="A9" s="84">
        <v>5</v>
      </c>
      <c r="B9" s="38" t="s">
        <v>254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16935</v>
      </c>
      <c r="J9" s="38" t="s">
        <v>315</v>
      </c>
      <c r="K9" s="84">
        <v>16935</v>
      </c>
      <c r="L9" s="84" t="s">
        <v>256</v>
      </c>
      <c r="M9" s="38" t="s">
        <v>257</v>
      </c>
      <c r="N9" s="84">
        <v>555500</v>
      </c>
      <c r="O9" s="84" t="s">
        <v>316</v>
      </c>
      <c r="P9" s="84">
        <v>788886</v>
      </c>
      <c r="Q9" s="38" t="s">
        <v>317</v>
      </c>
      <c r="R9" s="38" t="s">
        <v>260</v>
      </c>
      <c r="S9" s="84" t="s">
        <v>318</v>
      </c>
      <c r="T9" s="84" t="s">
        <v>318</v>
      </c>
      <c r="U9" s="84" t="s">
        <v>279</v>
      </c>
      <c r="V9" s="84" t="s">
        <v>263</v>
      </c>
      <c r="W9" s="84">
        <v>0</v>
      </c>
      <c r="X9" s="38" t="s">
        <v>319</v>
      </c>
      <c r="Y9" s="84">
        <v>357444201</v>
      </c>
      <c r="Z9" s="38" t="s">
        <v>320</v>
      </c>
      <c r="AA9" s="108" t="s">
        <v>321</v>
      </c>
      <c r="AB9" s="84">
        <v>42000</v>
      </c>
      <c r="AC9" s="108" t="s">
        <v>322</v>
      </c>
      <c r="AD9" s="84">
        <v>24</v>
      </c>
      <c r="AE9" s="84" t="s">
        <v>323</v>
      </c>
      <c r="AF9" s="84" t="s">
        <v>324</v>
      </c>
      <c r="AG9" s="108" t="s">
        <v>325</v>
      </c>
      <c r="AH9" s="84" t="s">
        <v>271</v>
      </c>
      <c r="AI9" s="108" t="s">
        <v>313</v>
      </c>
      <c r="AJ9" s="84">
        <v>2240</v>
      </c>
      <c r="AK9" s="84">
        <v>2240</v>
      </c>
      <c r="AL9" s="108" t="s">
        <v>326</v>
      </c>
      <c r="AM9" s="84">
        <v>17282.25</v>
      </c>
      <c r="AN9" s="112">
        <v>9597.75</v>
      </c>
      <c r="AO9" s="112">
        <v>26880</v>
      </c>
      <c r="AP9" s="112">
        <v>24717.75</v>
      </c>
      <c r="AQ9" s="112">
        <v>2805.25</v>
      </c>
      <c r="AR9" s="112">
        <v>27523</v>
      </c>
      <c r="AS9" s="112">
        <v>0</v>
      </c>
      <c r="AT9" s="112">
        <v>0</v>
      </c>
      <c r="AU9" s="112">
        <v>0</v>
      </c>
      <c r="AV9" s="84">
        <v>11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318</v>
      </c>
      <c r="BG9" s="84" t="s">
        <v>327</v>
      </c>
      <c r="BH9" s="114" t="s">
        <v>338</v>
      </c>
      <c r="BI9" s="38" t="s">
        <v>110</v>
      </c>
      <c r="BJ9" s="85">
        <v>45843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17920</v>
      </c>
      <c r="BQ9" s="117" t="s">
        <v>202</v>
      </c>
      <c r="BR9" s="118" t="s">
        <v>360</v>
      </c>
    </row>
    <row r="10" spans="1:70" s="113" customFormat="1" ht="15" customHeight="1" x14ac:dyDescent="0.3">
      <c r="A10" s="84">
        <v>6</v>
      </c>
      <c r="B10" s="38" t="s">
        <v>254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225387</v>
      </c>
      <c r="J10" s="38" t="s">
        <v>255</v>
      </c>
      <c r="K10" s="84">
        <v>225387</v>
      </c>
      <c r="L10" s="84" t="s">
        <v>256</v>
      </c>
      <c r="M10" s="38" t="s">
        <v>257</v>
      </c>
      <c r="N10" s="84">
        <v>386465</v>
      </c>
      <c r="O10" s="84" t="s">
        <v>328</v>
      </c>
      <c r="P10" s="84">
        <v>802006</v>
      </c>
      <c r="Q10" s="38" t="s">
        <v>329</v>
      </c>
      <c r="R10" s="38" t="s">
        <v>260</v>
      </c>
      <c r="S10" s="84" t="s">
        <v>330</v>
      </c>
      <c r="T10" s="84" t="s">
        <v>330</v>
      </c>
      <c r="U10" s="84" t="s">
        <v>262</v>
      </c>
      <c r="V10" s="84" t="s">
        <v>263</v>
      </c>
      <c r="W10" s="84">
        <v>0</v>
      </c>
      <c r="X10" s="38" t="s">
        <v>280</v>
      </c>
      <c r="Y10" s="84">
        <v>358665596</v>
      </c>
      <c r="Z10" s="38" t="s">
        <v>331</v>
      </c>
      <c r="AA10" s="108" t="s">
        <v>332</v>
      </c>
      <c r="AB10" s="84">
        <v>42000</v>
      </c>
      <c r="AC10" s="108" t="s">
        <v>333</v>
      </c>
      <c r="AD10" s="84">
        <v>24</v>
      </c>
      <c r="AE10" s="84" t="s">
        <v>323</v>
      </c>
      <c r="AF10" s="84" t="s">
        <v>324</v>
      </c>
      <c r="AG10" s="108" t="s">
        <v>334</v>
      </c>
      <c r="AH10" s="84" t="s">
        <v>271</v>
      </c>
      <c r="AI10" s="108" t="s">
        <v>335</v>
      </c>
      <c r="AJ10" s="84">
        <v>2240</v>
      </c>
      <c r="AK10" s="84">
        <v>2240</v>
      </c>
      <c r="AL10" s="108" t="s">
        <v>336</v>
      </c>
      <c r="AM10" s="84">
        <v>11722.51</v>
      </c>
      <c r="AN10" s="112">
        <v>6197.49</v>
      </c>
      <c r="AO10" s="112">
        <v>17920</v>
      </c>
      <c r="AP10" s="112">
        <v>30277.49</v>
      </c>
      <c r="AQ10" s="112">
        <v>5581.51</v>
      </c>
      <c r="AR10" s="112">
        <v>35859</v>
      </c>
      <c r="AS10" s="112">
        <v>1665.14</v>
      </c>
      <c r="AT10" s="112">
        <v>574.86</v>
      </c>
      <c r="AU10" s="112">
        <v>2240</v>
      </c>
      <c r="AV10" s="84">
        <v>9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330</v>
      </c>
      <c r="BG10" s="84" t="s">
        <v>337</v>
      </c>
      <c r="BH10" s="114" t="s">
        <v>338</v>
      </c>
      <c r="BI10" s="38" t="s">
        <v>110</v>
      </c>
      <c r="BJ10" s="85">
        <v>45843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2240</v>
      </c>
      <c r="BQ10" s="117" t="s">
        <v>202</v>
      </c>
      <c r="BR10" s="118" t="s">
        <v>362</v>
      </c>
    </row>
    <row r="11" spans="1:70" s="113" customFormat="1" ht="15" customHeight="1" x14ac:dyDescent="0.3">
      <c r="A11" s="84">
        <v>7</v>
      </c>
      <c r="B11" s="38" t="s">
        <v>254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16983</v>
      </c>
      <c r="J11" s="38" t="s">
        <v>287</v>
      </c>
      <c r="K11" s="84">
        <v>16983</v>
      </c>
      <c r="L11" s="84" t="s">
        <v>256</v>
      </c>
      <c r="M11" s="38" t="s">
        <v>257</v>
      </c>
      <c r="N11" s="84">
        <v>416779</v>
      </c>
      <c r="O11" s="84" t="s">
        <v>288</v>
      </c>
      <c r="P11" s="84">
        <v>662865</v>
      </c>
      <c r="Q11" s="38" t="s">
        <v>339</v>
      </c>
      <c r="R11" s="38" t="s">
        <v>260</v>
      </c>
      <c r="S11" s="84" t="s">
        <v>340</v>
      </c>
      <c r="T11" s="84" t="s">
        <v>340</v>
      </c>
      <c r="U11" s="84" t="s">
        <v>279</v>
      </c>
      <c r="V11" s="84" t="s">
        <v>341</v>
      </c>
      <c r="W11" s="84">
        <v>541</v>
      </c>
      <c r="X11" s="38" t="s">
        <v>319</v>
      </c>
      <c r="Y11" s="84">
        <v>353005266</v>
      </c>
      <c r="Z11" s="38" t="s">
        <v>342</v>
      </c>
      <c r="AA11" s="108" t="s">
        <v>343</v>
      </c>
      <c r="AB11" s="84">
        <v>42000</v>
      </c>
      <c r="AC11" s="108" t="s">
        <v>294</v>
      </c>
      <c r="AD11" s="84">
        <v>24</v>
      </c>
      <c r="AE11" s="84" t="s">
        <v>268</v>
      </c>
      <c r="AF11" s="84" t="s">
        <v>269</v>
      </c>
      <c r="AG11" s="108" t="s">
        <v>344</v>
      </c>
      <c r="AH11" s="84" t="s">
        <v>271</v>
      </c>
      <c r="AI11" s="108" t="s">
        <v>345</v>
      </c>
      <c r="AJ11" s="84">
        <v>2240</v>
      </c>
      <c r="AK11" s="84">
        <v>2240</v>
      </c>
      <c r="AL11" s="108" t="s">
        <v>346</v>
      </c>
      <c r="AM11" s="84">
        <v>35795.94</v>
      </c>
      <c r="AN11" s="112">
        <v>11244.06</v>
      </c>
      <c r="AO11" s="112">
        <v>47040</v>
      </c>
      <c r="AP11" s="112">
        <v>6204.06</v>
      </c>
      <c r="AQ11" s="112">
        <v>255.94</v>
      </c>
      <c r="AR11" s="112">
        <v>6460</v>
      </c>
      <c r="AS11" s="112">
        <v>0</v>
      </c>
      <c r="AT11" s="112">
        <v>0</v>
      </c>
      <c r="AU11" s="112">
        <v>0</v>
      </c>
      <c r="AV11" s="84">
        <v>24</v>
      </c>
      <c r="AW11" s="84"/>
      <c r="AX11" s="84"/>
      <c r="AY11" s="108" t="s">
        <v>347</v>
      </c>
      <c r="AZ11" s="84">
        <v>6204.06</v>
      </c>
      <c r="BA11" s="84">
        <v>76.489999999999995</v>
      </c>
      <c r="BB11" s="84" t="s">
        <v>348</v>
      </c>
      <c r="BC11" s="84" t="s">
        <v>145</v>
      </c>
      <c r="BD11" s="108"/>
      <c r="BE11" s="84">
        <v>0</v>
      </c>
      <c r="BF11" s="38" t="s">
        <v>340</v>
      </c>
      <c r="BG11" s="84" t="s">
        <v>350</v>
      </c>
      <c r="BH11" s="114" t="s">
        <v>338</v>
      </c>
      <c r="BI11" s="38" t="s">
        <v>110</v>
      </c>
      <c r="BJ11" s="85">
        <v>45843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8520</v>
      </c>
      <c r="BQ11" s="117" t="s">
        <v>202</v>
      </c>
      <c r="BR11" s="118" t="s">
        <v>357</v>
      </c>
    </row>
    <row r="12" spans="1:70" s="113" customFormat="1" ht="15" customHeight="1" x14ac:dyDescent="0.3">
      <c r="A12" s="84">
        <v>8</v>
      </c>
      <c r="B12" s="38" t="s">
        <v>254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16983</v>
      </c>
      <c r="J12" s="38" t="s">
        <v>287</v>
      </c>
      <c r="K12" s="84">
        <v>16983</v>
      </c>
      <c r="L12" s="84" t="s">
        <v>256</v>
      </c>
      <c r="M12" s="38" t="s">
        <v>257</v>
      </c>
      <c r="N12" s="84">
        <v>416779</v>
      </c>
      <c r="O12" s="84" t="s">
        <v>288</v>
      </c>
      <c r="P12" s="84">
        <v>662865</v>
      </c>
      <c r="Q12" s="38" t="s">
        <v>339</v>
      </c>
      <c r="R12" s="38" t="s">
        <v>306</v>
      </c>
      <c r="S12" s="84" t="s">
        <v>340</v>
      </c>
      <c r="T12" s="84" t="s">
        <v>340</v>
      </c>
      <c r="U12" s="84" t="s">
        <v>279</v>
      </c>
      <c r="V12" s="84" t="s">
        <v>341</v>
      </c>
      <c r="W12" s="84">
        <v>0</v>
      </c>
      <c r="X12" s="38" t="s">
        <v>308</v>
      </c>
      <c r="Y12" s="84">
        <v>357465621</v>
      </c>
      <c r="Z12" s="38" t="s">
        <v>342</v>
      </c>
      <c r="AA12" s="108" t="s">
        <v>321</v>
      </c>
      <c r="AB12" s="84">
        <v>15499</v>
      </c>
      <c r="AC12" s="108" t="s">
        <v>294</v>
      </c>
      <c r="AD12" s="84">
        <v>12</v>
      </c>
      <c r="AE12" s="84" t="s">
        <v>311</v>
      </c>
      <c r="AF12" s="84" t="s">
        <v>269</v>
      </c>
      <c r="AG12" s="108" t="s">
        <v>344</v>
      </c>
      <c r="AH12" s="84" t="s">
        <v>271</v>
      </c>
      <c r="AI12" s="108" t="s">
        <v>349</v>
      </c>
      <c r="AJ12" s="84">
        <v>1470</v>
      </c>
      <c r="AK12" s="84">
        <v>1470</v>
      </c>
      <c r="AL12" s="108" t="s">
        <v>346</v>
      </c>
      <c r="AM12" s="84">
        <v>13890.88</v>
      </c>
      <c r="AN12" s="112">
        <v>2279.12</v>
      </c>
      <c r="AO12" s="112">
        <v>16170</v>
      </c>
      <c r="AP12" s="112">
        <v>1608.12</v>
      </c>
      <c r="AQ12" s="112">
        <v>33.880000000000003</v>
      </c>
      <c r="AR12" s="112">
        <v>1642</v>
      </c>
      <c r="AS12" s="112">
        <v>0</v>
      </c>
      <c r="AT12" s="112">
        <v>0</v>
      </c>
      <c r="AU12" s="112">
        <v>0</v>
      </c>
      <c r="AV12" s="84">
        <v>12</v>
      </c>
      <c r="AW12" s="84"/>
      <c r="AX12" s="84"/>
      <c r="AY12" s="108" t="s">
        <v>347</v>
      </c>
      <c r="AZ12" s="84">
        <v>1608.12</v>
      </c>
      <c r="BA12" s="84">
        <v>19.829999999999998</v>
      </c>
      <c r="BB12" s="84" t="s">
        <v>348</v>
      </c>
      <c r="BC12" s="84" t="s">
        <v>145</v>
      </c>
      <c r="BD12" s="108"/>
      <c r="BE12" s="84">
        <v>0</v>
      </c>
      <c r="BF12" s="38" t="s">
        <v>340</v>
      </c>
      <c r="BG12" s="84" t="s">
        <v>350</v>
      </c>
      <c r="BH12" s="114" t="s">
        <v>338</v>
      </c>
      <c r="BI12" s="38" t="s">
        <v>110</v>
      </c>
      <c r="BJ12" s="85">
        <v>45843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3098</v>
      </c>
      <c r="BQ12" s="117" t="s">
        <v>202</v>
      </c>
      <c r="BR12" s="118" t="s">
        <v>356</v>
      </c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Binay Shaw</cp:lastModifiedBy>
  <cp:lastPrinted>2025-05-06T06:37:39Z</cp:lastPrinted>
  <dcterms:created xsi:type="dcterms:W3CDTF">2023-04-07T11:05:50Z</dcterms:created>
  <dcterms:modified xsi:type="dcterms:W3CDTF">2025-07-08T03:21:39Z</dcterms:modified>
</cp:coreProperties>
</file>