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vishalkumar_singh_spandanasphoorty_com/Documents/Desktop/"/>
    </mc:Choice>
  </mc:AlternateContent>
  <xr:revisionPtr revIDLastSave="4" documentId="8_{E53952E3-2FA0-4544-8FF8-DFD5875BE7AB}" xr6:coauthVersionLast="47" xr6:coauthVersionMax="47" xr10:uidLastSave="{7513EB54-F927-420C-BD1F-F3B38604578F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  <c r="S5" i="7" l="1"/>
  <c r="F5" i="2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<sst xmlns="http://schemas.openxmlformats.org/spreadsheetml/2006/main" count="348" uniqueCount="296">
  <si>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</si>
  <si>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</si>
  <si>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</si>
  <si>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</si>
  <si>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</si>
  <si>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</si>
  <si>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</si>
  <si>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</si>
  <si>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</si>
  <si>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</si>
  <si>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</si>
  <si>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</si>
  <si>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</si>
  <si>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</si>
  <si>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</si>
  <si>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</si>
  <si>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</si>
  <si>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</si>
  <si>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</si>
  <si>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</si>
  <si>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</si>
  <si>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</si>
  <si>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</si>
  <si>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</si>
  <si>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</si>
  <si>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</si>
  <si>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</si>
  <si>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</si>
  <si>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</si>
  <si>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</si>
  <si>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</si>
  <si>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</si>
  <si>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</si>
  <si>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</si>
  <si>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</si>
  <si>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</si>
  <si>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</si>
  <si>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</si>
  <si>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</si>
  <si>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</si>
  <si>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</si>
  <si>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</si>
  <si>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</si>
  <si>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</si>
  <si>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</si>
  <si>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</si>
  <si>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</si>
  <si>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</si>
  <si>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</si>
  <si>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</si>
  <si>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</si>
  <si>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</si>
  <si>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</si>
  <si>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</si>
  <si>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</si>
  <si>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</si>
  <si>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</si>
  <si>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</si>
  <si>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</si>
  <si>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</si>
  <si>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</si>
  <si>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</si>
  <si>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</si>
  <si>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</si>
  <si>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</si>
  <si>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</si>
  <si>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</si>
  <si>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</si>
  <si>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</si>
  <si>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</si>
  <si>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</si>
  <si>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</si>
  <si>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</si>
  <si>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</si>
  <si>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</si>
  <si>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</si>
  <si>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</si>
  <si>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</si>
  <si>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</si>
  <si>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</si>
  <si>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</si>
  <si>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</si>
  <si>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</si>
  <si>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</si>
  <si>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</si>
  <si>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</si>
  <si>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</si>
  <si>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</si>
  <si>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</si>
  <si>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</si>
  <si>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</si>
  <si>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</si>
  <si>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</si>
  <si>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</si>
  <si>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</si>
  <si>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</si>
  <si>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</si>
  <si>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</si>
  <si>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</si>
  <si>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</si>
  <si>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</si>
  <si>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</si>
  <si>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</si>
  <si>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</si>
  <si>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</si>
  <si>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</si>
  <si>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</si>
  <si>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</si>
  <si>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</si>
  <si>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</si>
  <si>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</si>
  <si>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</si>
  <si>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</si>
  <si>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</si>
  <si>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</si>
  <si>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</si>
  <si>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</si>
  <si>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</si>
  <si>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</si>
  <si>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</si>
  <si>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</si>
  <si>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</si>
  <si>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</si>
  <si>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</si>
  <si>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</si>
  <si>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</si>
  <si>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</si>
  <si>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</si>
  <si>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</si>
  <si>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</si>
  <si>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</si>
  <si>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</si>
  <si>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</si>
  <si>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</si>
  <si>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</si>
  <si>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</si>
  <si>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</si>
  <si>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</si>
  <si>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</si>
  <si>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</si>
  <si>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</si>
  <si>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</si>
  <si>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</si>
  <si>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</si>
  <si>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</si>
  <si>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</si>
  <si>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</si>
  <si>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</si>
  <si>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</si>
  <si>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</si>
  <si>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</si>
  <si>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</si>
  <si>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</si>
  <si>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</si>
  <si>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</si>
  <si>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</si>
  <si>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</si>
  <si>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</si>
  <si>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</si>
  <si>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</si>
  <si>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</si>
  <si>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</si>
  <si>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</si>
  <si>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</si>
  <si>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</si>
  <si>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</si>
  <si>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</si>
  <si>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</si>
  <si>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</si>
  <si>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</si>
  <si>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</si>
  <si>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</si>
  <si>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</si>
  <si>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</si>
  <si>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</si>
  <si>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</si>
  <si>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</si>
  <si>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</si>
  <si>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</si>
  <si>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</si>
  <si>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</si>
  <si>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</si>
  <si>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</si>
  <si>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</si>
  <si>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</si>
  <si>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</si>
  <si>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</si>
  <si>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</si>
  <si>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</si>
  <si>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</si>
  <si>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</si>
  <si>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</si>
  <si>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</si>
  <si>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</si>
  <si>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</si>
  <si>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</si>
  <si>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</si>
  <si>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</si>
  <si>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</si>
  <si>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</si>
  <si>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</si>
  <si>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</si>
  <si>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</si>
  <si>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</si>
  <si>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</si>
  <si>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</si>
  <si>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</si>
  <si>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</si>
  <si>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</si>
  <si>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</si>
  <si>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</si>
  <si>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</si>
  <si>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</si>
  <si>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</si>
  <si>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</si>
  <si>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</si>
  <si>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</si>
  <si>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</si>
  <si>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</si>
  <si>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</si>
  <si>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</si>
  <si>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</si>
  <si>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</si>
  <si>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</si>
  <si>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</si>
  <si>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</si>
  <si>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</si>
  <si>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</si>
  <si>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</si>
  <si>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</si>
  <si>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</si>
  <si>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</si>
  <si>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</si>
  <si>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</si>
  <si>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</si>
  <si>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</si>
  <si>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</si>
  <si>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</si>
  <si>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</si>
  <si>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</si>
  <si>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</si>
  <si>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</si>
  <si>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</si>
  <si>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</si>
  <si>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</si>
  <si>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</si>
  <si>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</si>
  <si>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</si>
  <si>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Bihar-2</t>
  </si>
  <si>
    <t>Gaya</t>
  </si>
  <si>
    <t>Rajauli</t>
  </si>
  <si>
    <t>BH3063</t>
  </si>
  <si>
    <t>Akbarpur</t>
  </si>
  <si>
    <t>Pithauri</t>
  </si>
  <si>
    <t>SF0079349</t>
  </si>
  <si>
    <t>Chandan  Kumar</t>
  </si>
  <si>
    <t>692152</t>
  </si>
  <si>
    <t>simpi</t>
  </si>
  <si>
    <t>Chetana</t>
  </si>
  <si>
    <t>SID951375697006</t>
  </si>
  <si>
    <t>BC</t>
  </si>
  <si>
    <t>HINDU</t>
  </si>
  <si>
    <t>Animal Husbandry &amp; Poultry</t>
  </si>
  <si>
    <t>SANDHYA CHAUDHARY</t>
  </si>
  <si>
    <t>29-Apr-2024</t>
  </si>
  <si>
    <t>08</t>
  </si>
  <si>
    <t>4</t>
  </si>
  <si>
    <t>5 Yrs</t>
  </si>
  <si>
    <t>28 Dec 2020</t>
  </si>
  <si>
    <t>&gt; 4 to 6 Years</t>
  </si>
  <si>
    <t>08-Jun-2024</t>
  </si>
  <si>
    <t>27-Jun-2025</t>
  </si>
  <si>
    <t>FN25-26-01219</t>
  </si>
  <si>
    <t>Business</t>
  </si>
  <si>
    <t>Roshan Kumar</t>
  </si>
  <si>
    <t>SF0078167</t>
  </si>
  <si>
    <t>Credit Assistant</t>
  </si>
  <si>
    <t>Dual Staff</t>
  </si>
  <si>
    <t>Available &amp; Updated</t>
  </si>
  <si>
    <t>R</t>
  </si>
  <si>
    <t>Chandan Kumar</t>
  </si>
  <si>
    <t>L</t>
  </si>
  <si>
    <t>SF0050670</t>
  </si>
  <si>
    <t>Gulshan Kumar</t>
  </si>
  <si>
    <t>BQM</t>
  </si>
  <si>
    <t>Absconding</t>
  </si>
  <si>
    <t>Completed-Report Submitted</t>
  </si>
  <si>
    <t>Satyam Kumar/SF0079688</t>
  </si>
  <si>
    <t>Borrower paid her loan of rs.4270/- on date 08-09-24 to  Lo Roshan kumar/SF0078167  but he did not close her loan fimo even he kept that amount in his pocket.</t>
  </si>
  <si>
    <t>Borrower paid her emi of rs.4270/- on date 08-09-24 to  Lo Roshan kumar/SF0078167  but he did not close her loan fimo even he kept that amount in his pocket.</t>
  </si>
  <si>
    <t>Complaint Lodged</t>
  </si>
  <si>
    <t>Saketnath Thakur/SF0062081</t>
  </si>
  <si>
    <t>Ravi Kumar Ranjan/SF0072744</t>
  </si>
  <si>
    <t>Brijesh Kumar Thakur/SF0072797</t>
  </si>
  <si>
    <t>Shyam Narayan Yadav/SF0032133</t>
  </si>
  <si>
    <t>Complaint by borrower to css that she paid her emi but still showing in od. Post verification it is observed that borrower paid her emi of rs.4270/- on date 08-09-24 but he did not post that amount in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</si>
</sst>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rgb="FF000000"/>
      <name val="Calibri"/>
      <family val="2"/>
    </font>
    <font>
      <sz val="10"/>
      <color rgb="FF000000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34" fillId="10" borderId="15" xfId="17" applyFont="1" applyFill="1" applyBorder="1" applyAlignment="1" applyProtection="1">
      <alignment horizontal="center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35" fillId="0" borderId="15" xfId="26" applyFont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B4" sqref="B4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BH3063</v>
      </c>
      <c r="D5" s="63" t="str">
        <f>IF('Physical Cash at Safe'!D28="Yes", 'Physical Cash at Safe'!A4, 'Borrower Wise Details'!C5)</f>
        <v>Akbarpur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Gaya</v>
      </c>
      <c r="G5" s="61">
        <v>45835</v>
      </c>
      <c r="H5" s="107" t="s">
        <v>273</v>
      </c>
      <c r="I5" s="61">
        <v>45841</v>
      </c>
      <c r="J5" s="74" t="str">
        <f>IF('Physical Cash at Safe'!D28="Yes",'Physical Cash at Safe'!E28,IF('Borrower Wise Details'!D5&lt;&gt;"",'Borrower Wise Details'!D5,""))</f>
        <v>FN25-26-01219</v>
      </c>
      <c r="K5" s="81">
        <v>1</v>
      </c>
      <c r="L5" s="82">
        <v>4270</v>
      </c>
      <c r="M5" s="82">
        <v>4270</v>
      </c>
      <c r="N5" s="82" t="s">
        <v>294</v>
      </c>
      <c r="O5" s="82" t="s">
        <v>293</v>
      </c>
      <c r="P5" s="82" t="s">
        <v>292</v>
      </c>
      <c r="Q5" s="82" t="s">
        <v>291</v>
      </c>
      <c r="R5" s="75" t="str">
        <f>IF('Physical Cash at Safe'!$D$28="Yes", 'Physical Cash at Safe'!$A$28, IF('Borrower Wise Details'!F5&lt;&gt;"", 'Borrower Wise Details'!F5, ""))</f>
        <v>Roshan Kumar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SF0078167</v>
      </c>
      <c r="U5" s="77" t="s">
        <v>285</v>
      </c>
      <c r="V5" s="61">
        <v>45634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286</v>
      </c>
      <c r="Z5" s="61">
        <v>45852</v>
      </c>
      <c r="AA5" s="61">
        <v>45852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4270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4270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45852</v>
      </c>
      <c r="AH5" s="70" t="s">
        <v>295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BH3063</v>
      </c>
      <c r="C5" s="50" t="str">
        <f>IF('Fraud Investigation Report'!D5="", "", 'Fraud Investigation Report'!D5)</f>
        <v>Akbarpur</v>
      </c>
      <c r="D5" s="68" t="str">
        <f>IF(OR('Fraud Investigation Report'!R5="", 'Fraud Investigation Report'!R5=0), "", 'Fraud Investigation Report'!R5)</f>
        <v>Roshan Kumar</v>
      </c>
      <c r="E5" s="68" t="str">
        <f>IF(OR('Fraud Investigation Report'!T5="", 'Fraud Investigation Report'!T5=0), "", 'Fraud Investigation Report'!T5)</f>
        <v>SF0078167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FN25-26-01219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4270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4270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4270</v>
      </c>
      <c r="Q5" s="49"/>
      <c r="R5" s="84" t="s">
        <v>290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E22" sqref="E22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5" t="s">
        <v>2</v>
      </c>
      <c r="B1" s="136"/>
      <c r="C1" s="136"/>
      <c r="D1" s="136"/>
      <c r="E1" s="137"/>
    </row>
    <row r="2" spans="1:5" ht="18" x14ac:dyDescent="0.35">
      <c r="A2" s="14"/>
      <c r="B2" s="138" t="s">
        <v>3</v>
      </c>
      <c r="C2" s="138"/>
      <c r="D2" s="138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251</v>
      </c>
      <c r="B4" s="41" t="s">
        <v>252</v>
      </c>
      <c r="C4" s="41" t="s">
        <v>250</v>
      </c>
      <c r="D4" s="41" t="s">
        <v>250</v>
      </c>
      <c r="E4" s="41" t="s">
        <v>249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248</v>
      </c>
      <c r="B6" s="18">
        <v>45852</v>
      </c>
      <c r="C6" s="18">
        <v>45851</v>
      </c>
      <c r="D6" s="18">
        <v>45852</v>
      </c>
      <c r="E6" s="19">
        <v>0.58333333333333337</v>
      </c>
    </row>
    <row r="7" spans="1:5" ht="15.6" x14ac:dyDescent="0.3">
      <c r="A7" s="139" t="s">
        <v>70</v>
      </c>
      <c r="B7" s="140"/>
      <c r="C7" s="140"/>
      <c r="D7" s="140"/>
      <c r="E7" s="140"/>
    </row>
    <row r="8" spans="1:5" ht="15" customHeight="1" x14ac:dyDescent="0.3">
      <c r="A8" s="141" t="s">
        <v>71</v>
      </c>
      <c r="B8" s="143" t="s">
        <v>92</v>
      </c>
      <c r="C8" s="144"/>
      <c r="D8" s="145" t="s">
        <v>72</v>
      </c>
      <c r="E8" s="146"/>
    </row>
    <row r="9" spans="1:5" ht="14.4" x14ac:dyDescent="0.3">
      <c r="A9" s="142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562</v>
      </c>
      <c r="C11" s="23">
        <f>B11*A11</f>
        <v>281000</v>
      </c>
      <c r="D11" s="25">
        <v>0</v>
      </c>
      <c r="E11" s="23">
        <f t="shared" ref="E11:E17" si="0">D11*A11</f>
        <v>0</v>
      </c>
    </row>
    <row r="12" spans="1:5" ht="14.4" x14ac:dyDescent="0.3">
      <c r="A12" s="24">
        <v>200</v>
      </c>
      <c r="B12" s="25">
        <v>358</v>
      </c>
      <c r="C12" s="23">
        <f>B12*A12</f>
        <v>71600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433</v>
      </c>
      <c r="C13" s="23">
        <f t="shared" ref="C13:C17" si="1">B13*A13</f>
        <v>43300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>
        <v>33</v>
      </c>
      <c r="C14" s="23">
        <f t="shared" si="1"/>
        <v>1650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809</v>
      </c>
      <c r="C18" s="23">
        <f>B18</f>
        <v>809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398359</v>
      </c>
      <c r="D19" s="30" t="s">
        <v>76</v>
      </c>
      <c r="E19" s="31">
        <f>SUM(E10:E18)</f>
        <v>0</v>
      </c>
    </row>
    <row r="20" spans="1:5" ht="30" customHeight="1" x14ac:dyDescent="0.3">
      <c r="A20" s="147" t="s">
        <v>97</v>
      </c>
      <c r="B20" s="148"/>
      <c r="C20" s="32">
        <v>398959</v>
      </c>
      <c r="D20" s="33" t="s">
        <v>91</v>
      </c>
      <c r="E20" s="34">
        <v>0</v>
      </c>
    </row>
    <row r="21" spans="1:5" ht="30" customHeight="1" x14ac:dyDescent="0.3">
      <c r="A21" s="149" t="s">
        <v>88</v>
      </c>
      <c r="B21" s="150"/>
      <c r="C21" s="34">
        <v>0</v>
      </c>
      <c r="D21" s="33" t="s">
        <v>89</v>
      </c>
      <c r="E21" s="34">
        <v>398359</v>
      </c>
    </row>
    <row r="22" spans="1:5" ht="30" customHeight="1" x14ac:dyDescent="0.3">
      <c r="A22" s="149" t="s">
        <v>77</v>
      </c>
      <c r="B22" s="150"/>
      <c r="C22" s="34">
        <v>0</v>
      </c>
      <c r="D22" s="35" t="s">
        <v>78</v>
      </c>
      <c r="E22" s="34" t="s">
        <v>199</v>
      </c>
    </row>
    <row r="23" spans="1:5" ht="30" customHeight="1" x14ac:dyDescent="0.3">
      <c r="A23" s="149" t="s">
        <v>79</v>
      </c>
      <c r="B23" s="150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34"/>
      <c r="C24" s="134"/>
      <c r="D24" s="134"/>
      <c r="E24" s="134"/>
    </row>
    <row r="25" spans="1:5" ht="57.75" customHeight="1" x14ac:dyDescent="0.3">
      <c r="A25" s="36" t="s">
        <v>81</v>
      </c>
      <c r="B25" s="156"/>
      <c r="C25" s="156"/>
      <c r="D25" s="156"/>
      <c r="E25" s="156"/>
    </row>
    <row r="26" spans="1:5" ht="20.100000000000001" customHeight="1" x14ac:dyDescent="0.3">
      <c r="A26" s="161" t="s">
        <v>189</v>
      </c>
      <c r="B26" s="161"/>
      <c r="C26" s="161"/>
      <c r="D26" s="161"/>
      <c r="E26" s="16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59" t="s">
        <v>218</v>
      </c>
      <c r="E29" s="160"/>
    </row>
    <row r="30" spans="1:5" ht="40.049999999999997" customHeight="1" x14ac:dyDescent="0.3">
      <c r="A30" s="127"/>
      <c r="B30" s="127"/>
      <c r="C30" s="128">
        <f>A30-B30</f>
        <v>0</v>
      </c>
      <c r="D30" s="162"/>
      <c r="E30" s="163"/>
    </row>
    <row r="31" spans="1:5" ht="15" customHeight="1" x14ac:dyDescent="0.3">
      <c r="A31" s="164"/>
      <c r="B31" s="165"/>
      <c r="C31" s="165"/>
      <c r="D31" s="165"/>
      <c r="E31" s="166"/>
    </row>
    <row r="32" spans="1:5" ht="24.75" customHeight="1" x14ac:dyDescent="0.3">
      <c r="A32" s="37" t="s">
        <v>219</v>
      </c>
      <c r="B32" s="38" t="s">
        <v>277</v>
      </c>
      <c r="C32" s="37" t="s">
        <v>82</v>
      </c>
      <c r="D32" s="157" t="s">
        <v>278</v>
      </c>
      <c r="E32" s="158"/>
    </row>
    <row r="33" spans="1:5" ht="18" customHeight="1" x14ac:dyDescent="0.3">
      <c r="A33" s="37" t="s">
        <v>83</v>
      </c>
      <c r="B33" s="106" t="s">
        <v>281</v>
      </c>
      <c r="C33" s="39" t="s">
        <v>84</v>
      </c>
      <c r="D33" s="151" t="s">
        <v>279</v>
      </c>
      <c r="E33" s="152"/>
    </row>
    <row r="34" spans="1:5" ht="27.6" x14ac:dyDescent="0.3">
      <c r="A34" s="39" t="s">
        <v>220</v>
      </c>
      <c r="B34" s="38" t="s">
        <v>283</v>
      </c>
      <c r="C34" s="39" t="s">
        <v>221</v>
      </c>
      <c r="D34" s="153" t="s">
        <v>254</v>
      </c>
      <c r="E34" s="154"/>
    </row>
    <row r="35" spans="1:5" ht="27.6" x14ac:dyDescent="0.3">
      <c r="A35" s="39" t="s">
        <v>222</v>
      </c>
      <c r="B35" s="38" t="s">
        <v>282</v>
      </c>
      <c r="C35" s="39" t="s">
        <v>224</v>
      </c>
      <c r="D35" s="153" t="s">
        <v>280</v>
      </c>
      <c r="E35" s="154"/>
    </row>
    <row r="36" spans="1:5" ht="25.5" customHeight="1" x14ac:dyDescent="0.3">
      <c r="A36" s="39" t="s">
        <v>223</v>
      </c>
      <c r="B36" s="38" t="s">
        <v>284</v>
      </c>
      <c r="C36" s="39" t="s">
        <v>225</v>
      </c>
      <c r="D36" s="155" t="s">
        <v>276</v>
      </c>
      <c r="E36" s="155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F5" sqref="F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thickBot="1" x14ac:dyDescent="0.35">
      <c r="A5" s="64">
        <v>1</v>
      </c>
      <c r="B5" s="60" t="str">
        <f>IF('Loan Outstanding Report'!$G$5="", "", 'Loan Outstanding Report'!$G$5)</f>
        <v>BH3063</v>
      </c>
      <c r="C5" s="119" t="str">
        <f>IF('Loan Outstanding Report'!$H$5="", "", 'Loan Outstanding Report'!$H$5)</f>
        <v>Akbarpur</v>
      </c>
      <c r="D5" s="129" t="s">
        <v>272</v>
      </c>
      <c r="E5" s="65">
        <v>45852</v>
      </c>
      <c r="F5" s="130" t="s">
        <v>274</v>
      </c>
      <c r="G5" s="131" t="s">
        <v>275</v>
      </c>
      <c r="H5" s="132" t="s">
        <v>276</v>
      </c>
      <c r="I5" s="120" t="s">
        <v>256</v>
      </c>
      <c r="J5" s="120" t="s">
        <v>259</v>
      </c>
      <c r="K5" s="120" t="s">
        <v>263</v>
      </c>
      <c r="L5" s="11">
        <v>356583173</v>
      </c>
      <c r="M5" s="65" t="s">
        <v>264</v>
      </c>
      <c r="N5" s="124">
        <v>80000</v>
      </c>
      <c r="O5" s="124">
        <v>4270</v>
      </c>
      <c r="P5" s="121" t="s">
        <v>139</v>
      </c>
      <c r="Q5" s="80">
        <v>45543</v>
      </c>
      <c r="R5" s="124">
        <v>4270</v>
      </c>
      <c r="S5" s="124">
        <v>0</v>
      </c>
      <c r="T5" s="124">
        <v>0</v>
      </c>
      <c r="U5" s="125">
        <f t="shared" ref="U5" si="0">IF(AND(ISBLANK(R5),ISBLANK(S5),ISBLANK(T5)),"",R5-(S5+T5))</f>
        <v>4270</v>
      </c>
      <c r="V5" s="117" t="s">
        <v>201</v>
      </c>
      <c r="W5" s="122" t="s">
        <v>289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90" workbookViewId="0">
      <selection activeCell="BG5" sqref="BG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250</v>
      </c>
      <c r="G5" s="84" t="s">
        <v>251</v>
      </c>
      <c r="H5" s="38" t="s">
        <v>252</v>
      </c>
      <c r="I5" s="84">
        <v>22695</v>
      </c>
      <c r="J5" s="38" t="s">
        <v>253</v>
      </c>
      <c r="K5" s="84">
        <v>22695</v>
      </c>
      <c r="L5" s="84" t="s">
        <v>254</v>
      </c>
      <c r="M5" s="38" t="s">
        <v>255</v>
      </c>
      <c r="N5" s="84">
        <v>33323</v>
      </c>
      <c r="O5" s="84" t="s">
        <v>256</v>
      </c>
      <c r="P5" s="84">
        <v>50673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0</v>
      </c>
      <c r="X5" s="38" t="s">
        <v>262</v>
      </c>
      <c r="Y5" s="84">
        <v>356583173</v>
      </c>
      <c r="Z5" s="38" t="s">
        <v>263</v>
      </c>
      <c r="AA5" s="108" t="s">
        <v>264</v>
      </c>
      <c r="AB5" s="84">
        <v>80000</v>
      </c>
      <c r="AC5" s="108" t="s">
        <v>265</v>
      </c>
      <c r="AD5" s="84">
        <v>24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270</v>
      </c>
      <c r="AJ5" s="84">
        <v>4270</v>
      </c>
      <c r="AK5" s="84">
        <v>4270</v>
      </c>
      <c r="AL5" s="108" t="s">
        <v>271</v>
      </c>
      <c r="AM5" s="84">
        <v>34428.03</v>
      </c>
      <c r="AN5" s="112">
        <v>16811.97</v>
      </c>
      <c r="AO5" s="112">
        <v>51240</v>
      </c>
      <c r="AP5" s="112">
        <v>45571.97</v>
      </c>
      <c r="AQ5" s="112">
        <v>6529.03</v>
      </c>
      <c r="AR5" s="112">
        <v>52101</v>
      </c>
      <c r="AS5" s="112">
        <v>6703.83</v>
      </c>
      <c r="AT5" s="112">
        <v>1836.17</v>
      </c>
      <c r="AU5" s="112">
        <v>8540</v>
      </c>
      <c r="AV5" s="84">
        <v>14</v>
      </c>
      <c r="AW5" s="84">
        <v>14</v>
      </c>
      <c r="AX5" s="84"/>
      <c r="AY5" s="108"/>
      <c r="AZ5" s="84"/>
      <c r="BA5" s="84"/>
      <c r="BB5" s="84"/>
      <c r="BC5" s="84"/>
      <c r="BD5" s="108"/>
      <c r="BE5" s="84">
        <v>0</v>
      </c>
      <c r="BF5" s="38" t="s">
        <v>259</v>
      </c>
      <c r="BG5" s="84">
        <v>8294349241</v>
      </c>
      <c r="BH5" s="114" t="s">
        <v>287</v>
      </c>
      <c r="BI5" s="38" t="s">
        <v>110</v>
      </c>
      <c r="BJ5" s="85">
        <v>45852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4270</v>
      </c>
      <c r="BQ5" s="117" t="s">
        <v>201</v>
      </c>
      <c r="BR5" s="118" t="s">
        <v>288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Vishalkumar Singh</cp:lastModifiedBy>
  <cp:lastPrinted>2025-05-06T06:37:39Z</cp:lastPrinted>
  <dcterms:created xsi:type="dcterms:W3CDTF">2023-04-07T11:05:50Z</dcterms:created>
  <dcterms:modified xsi:type="dcterms:W3CDTF">2025-07-14T11:04:34Z</dcterms:modified>
</cp:coreProperties>
</file>