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811B0A91-75C1-492B-8AFD-837A70D2917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<sst xmlns="http://schemas.openxmlformats.org/spreadsheetml/2006/main" count="661" uniqueCount="370">
  <si>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</si>
  <si>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</si>
  <si>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</si>
  <si>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</si>
  <si>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</si>
  <si>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</si>
  <si>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</si>
  <si>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</si>
  <si>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</si>
  <si>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</si>
  <si>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</si>
  <si>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</si>
  <si>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</si>
  <si>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</si>
  <si>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</si>
  <si>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</si>
  <si>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</si>
  <si>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</si>
  <si>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</si>
  <si>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</si>
  <si>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</si>
  <si>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</si>
  <si>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</si>
  <si>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</si>
  <si>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</si>
  <si>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</si>
  <si>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</si>
  <si>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</si>
  <si>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</si>
  <si>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</si>
  <si>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</si>
  <si>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</si>
  <si>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</si>
  <si>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</si>
  <si>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</si>
  <si>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</si>
  <si>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</si>
  <si>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</si>
  <si>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</si>
  <si>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</si>
  <si>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</si>
  <si>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</si>
  <si>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</si>
  <si>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</si>
  <si>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</si>
  <si>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</si>
  <si>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</si>
  <si>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</si>
  <si>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</si>
  <si>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</si>
  <si>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</si>
  <si>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</si>
  <si>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</si>
  <si>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</si>
  <si>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</si>
  <si>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</si>
  <si>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</si>
  <si>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</si>
  <si>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</si>
  <si>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</si>
  <si>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</si>
  <si>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</si>
  <si>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</si>
  <si>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</si>
  <si>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</si>
  <si>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</si>
  <si>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</si>
  <si>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</si>
  <si>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</si>
  <si>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</si>
  <si>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</si>
  <si>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</si>
  <si>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</si>
  <si>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</si>
  <si>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</si>
  <si>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</si>
  <si>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</si>
  <si>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</si>
  <si>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</si>
  <si>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</si>
  <si>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</si>
  <si>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</si>
  <si>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</si>
  <si>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</si>
  <si>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</si>
  <si>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</si>
  <si>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</si>
  <si>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</si>
  <si>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</si>
  <si>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</si>
  <si>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</si>
  <si>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</si>
  <si>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</si>
  <si>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</si>
  <si>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</si>
  <si>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</si>
  <si>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</si>
  <si>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</si>
  <si>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</si>
  <si>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</si>
  <si>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</si>
  <si>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</si>
  <si>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</si>
  <si>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</si>
  <si>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</si>
  <si>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</si>
  <si>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</si>
  <si>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</si>
  <si>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</si>
  <si>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</si>
  <si>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</si>
  <si>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</si>
  <si>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</si>
  <si>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</si>
  <si>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</si>
  <si>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</si>
  <si>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</si>
  <si>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</si>
  <si>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</si>
  <si>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</si>
  <si>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</si>
  <si>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</si>
  <si>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</si>
  <si>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</si>
  <si>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</si>
  <si>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</si>
  <si>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</si>
  <si>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</si>
  <si>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</si>
  <si>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</si>
  <si>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</si>
  <si>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</si>
  <si>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</si>
  <si>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</si>
  <si>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</si>
  <si>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</si>
  <si>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</si>
  <si>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</si>
  <si>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</si>
  <si>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</si>
  <si>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</si>
  <si>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</si>
  <si>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</si>
  <si>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</si>
  <si>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</si>
  <si>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</si>
  <si>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</si>
  <si>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</si>
  <si>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</si>
  <si>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</si>
  <si>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</si>
  <si>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</si>
  <si>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</si>
  <si>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</si>
  <si>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</si>
  <si>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</si>
  <si>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</si>
  <si>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</si>
  <si>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</si>
  <si>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</si>
  <si>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</si>
  <si>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</si>
  <si>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</si>
  <si>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</si>
  <si>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</si>
  <si>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</si>
  <si>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</si>
  <si>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</si>
  <si>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</si>
  <si>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</si>
  <si>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</si>
  <si>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</si>
  <si>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</si>
  <si>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</si>
  <si>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</si>
  <si>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</si>
  <si>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</si>
  <si>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</si>
  <si>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</si>
  <si>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</si>
  <si>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</si>
  <si>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</si>
  <si>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</si>
  <si>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</si>
  <si>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</si>
  <si>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</si>
  <si>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</si>
  <si>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</si>
  <si>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</si>
  <si>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</si>
  <si>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</si>
  <si>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</si>
  <si>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</si>
  <si>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</si>
  <si>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</si>
  <si>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</si>
  <si>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</si>
  <si>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</si>
  <si>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</si>
  <si>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</si>
  <si>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</si>
  <si>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</si>
  <si>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</si>
  <si>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</si>
  <si>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</si>
  <si>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</si>
  <si>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</si>
  <si>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</si>
  <si>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</si>
  <si>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</si>
  <si>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</si>
  <si>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</si>
  <si>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</si>
  <si>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</si>
  <si>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</si>
  <si>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</si>
  <si>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</si>
  <si>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</si>
  <si>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</si>
  <si>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</si>
  <si>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</si>
  <si>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</si>
  <si>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</si>
  <si>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</si>
  <si>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</si>
  <si>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</si>
  <si>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</si>
  <si>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</si>
  <si>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</si>
  <si>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</si>
  <si>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</si>
  <si>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</si>
  <si>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</si>
  <si>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</si>
  <si>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</si>
  <si>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</si>
  <si>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</si>
  <si>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</si>
  <si>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</si>
  <si>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</si>
  <si>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</si>
  <si>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</si>
  <si>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</si>
  <si>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</si>
  <si>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</si>
  <si>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</si>
  <si>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</si>
  <si>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</si>
  <si>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</si>
  <si>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</si>
  <si>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Patna</t>
  </si>
  <si>
    <t>Lakhisarai</t>
  </si>
  <si>
    <t>Barbigha</t>
  </si>
  <si>
    <t>BH2817</t>
  </si>
  <si>
    <t>Badshahpur</t>
  </si>
  <si>
    <t>SF0075204</t>
  </si>
  <si>
    <t>Saurav  Kumar</t>
  </si>
  <si>
    <t>548505</t>
  </si>
  <si>
    <t>lodipur 2 548505 G6</t>
  </si>
  <si>
    <t>Chetana</t>
  </si>
  <si>
    <t>SSF5528143</t>
  </si>
  <si>
    <t>OBC</t>
  </si>
  <si>
    <t>HINDU</t>
  </si>
  <si>
    <t>Agriculture &amp; Farming</t>
  </si>
  <si>
    <t>RANI KANCHAN SINHA</t>
  </si>
  <si>
    <t>12-Feb-2024</t>
  </si>
  <si>
    <t>Fri</t>
  </si>
  <si>
    <t>1</t>
  </si>
  <si>
    <t>1 Yrs</t>
  </si>
  <si>
    <t>12 Feb 2024</t>
  </si>
  <si>
    <t>&lt;= 2 Years</t>
  </si>
  <si>
    <t>08-Mar-2024</t>
  </si>
  <si>
    <t>02-Jul-2025</t>
  </si>
  <si>
    <t>Close</t>
  </si>
  <si>
    <t>8084027705</t>
  </si>
  <si>
    <t>Randhir Kumar/SF0059879</t>
  </si>
  <si>
    <t>BM Munna Kumar/SF0036048 has taken the preclose amount-Rs.25147/- on dated-06/01/2025 and he post the preclose amount on dated-02/07/2025.</t>
  </si>
  <si>
    <t>SSF5529349</t>
  </si>
  <si>
    <t>KHUSHBU DEVI</t>
  </si>
  <si>
    <t>7261045897</t>
  </si>
  <si>
    <t>BM Munna Kumar/SF0036048 has taken the preclose amount-Rs.20948/- on dated-06/01/2025 and he post the preclose amount on dated-02/07/2025.</t>
  </si>
  <si>
    <t>548505 Lodipur Rani Sinha1</t>
  </si>
  <si>
    <t>SSF5549171</t>
  </si>
  <si>
    <t>LAKSHMI DEVI</t>
  </si>
  <si>
    <t>9304345656</t>
  </si>
  <si>
    <t>BM Munna Kumar/SF0036048 has taken the preclose amount-Rs.25187/- on dated-06/01/2025 and he post the preclose amount on dated-02/07/2025.</t>
  </si>
  <si>
    <t>SSF5927108</t>
  </si>
  <si>
    <t>SONI KUMARI</t>
  </si>
  <si>
    <t>31-Mar-2024</t>
  </si>
  <si>
    <t>31 Mar 2024</t>
  </si>
  <si>
    <t>10-May-2024</t>
  </si>
  <si>
    <t>9123895684</t>
  </si>
  <si>
    <t>BM Munna Kumar/SF0036048 has taken the preclose amount-Rs.28941/- on dated-06/01/2025 and he post the preclose amount on dated-02/07/2025.</t>
  </si>
  <si>
    <t>Punesra</t>
  </si>
  <si>
    <t>549488</t>
  </si>
  <si>
    <t>1005174</t>
  </si>
  <si>
    <t>Unnati Product</t>
  </si>
  <si>
    <t>SID951374532552</t>
  </si>
  <si>
    <t>GENERAL</t>
  </si>
  <si>
    <t>NITI KUMARI</t>
  </si>
  <si>
    <t>14-Mar-2023</t>
  </si>
  <si>
    <t>Mon</t>
  </si>
  <si>
    <t>0</t>
  </si>
  <si>
    <t>6 Yrs</t>
  </si>
  <si>
    <t>20 Sep 2021</t>
  </si>
  <si>
    <t>&gt; 4 to 6 Years</t>
  </si>
  <si>
    <t>02-May-2023</t>
  </si>
  <si>
    <t>24-Jun-2024</t>
  </si>
  <si>
    <t>Open</t>
  </si>
  <si>
    <t>9262976454</t>
  </si>
  <si>
    <t>BM Munna Kumar/SF0036048 has taken the preclose amount-Rs.8600/- on dated-13/12/2024 but preclose not posted in Fimo.</t>
  </si>
  <si>
    <t>Gawa</t>
  </si>
  <si>
    <t>SF0094720</t>
  </si>
  <si>
    <t>Niraj Kumar</t>
  </si>
  <si>
    <t>477944</t>
  </si>
  <si>
    <t>913251</t>
  </si>
  <si>
    <t>SID951373903942</t>
  </si>
  <si>
    <t>KANCHAN DEVI</t>
  </si>
  <si>
    <t>19-Dec-2023</t>
  </si>
  <si>
    <t>Tue</t>
  </si>
  <si>
    <t>5</t>
  </si>
  <si>
    <t>21 Dec 2020</t>
  </si>
  <si>
    <t>&gt; 6 to 10 Years</t>
  </si>
  <si>
    <t>13-Feb-2024</t>
  </si>
  <si>
    <t>13-Jun-2025</t>
  </si>
  <si>
    <t>9102811093</t>
  </si>
  <si>
    <t>BM Munna Kumar/SF0036048 has taken the preclose amount-Rs.42000/- on dated-28/12/2024 but rs.25620/- entry posted in Fimo right now.</t>
  </si>
  <si>
    <t>Bazidpur</t>
  </si>
  <si>
    <t>SF0095871</t>
  </si>
  <si>
    <t>Rupesh Kumar</t>
  </si>
  <si>
    <t>483898 C2</t>
  </si>
  <si>
    <t>483898 C2 Faizabad Shabnam1</t>
  </si>
  <si>
    <t>SSF6132242</t>
  </si>
  <si>
    <t>BC</t>
  </si>
  <si>
    <t>RAKHI DEVI</t>
  </si>
  <si>
    <t>11-May-2024</t>
  </si>
  <si>
    <t>0 Yrs</t>
  </si>
  <si>
    <t>11 May 2024</t>
  </si>
  <si>
    <t>14-Jun-2024</t>
  </si>
  <si>
    <t>09-Jun-2025</t>
  </si>
  <si>
    <t>8092946712</t>
  </si>
  <si>
    <t>BM Munna Kumar/SF0036048 has taken the preclose amount-Rs.22047/- on dated-17/06/2025 but preclose not posted in Fimo.</t>
  </si>
  <si>
    <t>FN25-26-01225</t>
  </si>
  <si>
    <t>Munna Kumar Yadav</t>
  </si>
  <si>
    <t>SF0036048</t>
  </si>
  <si>
    <t>BM</t>
  </si>
  <si>
    <t>355201098</t>
  </si>
  <si>
    <t>355203117</t>
  </si>
  <si>
    <t>355252917</t>
  </si>
  <si>
    <t>356207652</t>
  </si>
  <si>
    <t>350927823</t>
  </si>
  <si>
    <t>353674759</t>
  </si>
  <si>
    <t>356759499</t>
  </si>
  <si>
    <t>BM Munna Kumar/SF0036048 has taken the preclose amount-Rs.42000/- on dated-28/12/2024 but rs.25620/- entry posted in Fimo now.</t>
  </si>
  <si>
    <t>Bihar</t>
  </si>
  <si>
    <t>BM is not explaining anything for this.</t>
  </si>
  <si>
    <t>Dual Staff</t>
  </si>
  <si>
    <t>Munna Kumar</t>
  </si>
  <si>
    <t>Available &amp; Updated</t>
  </si>
  <si>
    <t>Saurav Kumar</t>
  </si>
  <si>
    <t>LO</t>
  </si>
  <si>
    <t>Total Cash shortage-Rs.87425/-.
During my visit to Barbigha branch in the morning, I asked the cashier Saurabh Kumar/SF0075204 to get the cash verified but he left the branch without getting the cash verified and when I called him, he kept saying repeatedly that he would be coming in 20 minutes, but after some time he switched off his mobile. mail communicatiuon to the senior has been done. later cash shiphoned off complaint has been raised against the BM Munna Kumar yadav/SF0036048.</t>
  </si>
  <si>
    <t>FIR Not Filled</t>
  </si>
  <si>
    <t>Business</t>
  </si>
  <si>
    <t>Santosh Swarnkar/SF0032531</t>
  </si>
  <si>
    <t>Vivek Singh/SF0090494</t>
  </si>
  <si>
    <t>Saket Nath Thakur/SF0068487</t>
  </si>
  <si>
    <t>Completed-Report Submitted</t>
  </si>
  <si>
    <t>1.Complain received from Spandana Rakshak desk on dated-03/07/2025,after 07 borrower verification it is found that preclose amount taken by BM Munna Kumar Yadav/SF0036048 but preclose amount not posted in Fimo. 
2.Total 04 borrower's preclose amount taken on 06 months ago but preclose amount posted on 02/07/2025.
3.03 Borrowers loan preclose still pending.
 4.I didn't find any Alcoholic substances in branch premises.
  5.No any written statement provided for cash compensate the shortfall from their personal funds.</t>
  </si>
  <si>
    <t>sf0036048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</si>
</sst>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M1" zoomScaleNormal="100" workbookViewId="0">
      <pane ySplit="4" topLeftCell="A5" activePane="bottomLeft" state="frozen"/>
      <selection pane="bottomLeft" activeCell="T5" sqref="T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BH2817</v>
      </c>
      <c r="D5" s="63" t="str">
        <f>IF('Physical Cash at Safe'!D28="Yes", 'Physical Cash at Safe'!B4, 'Borrower Wise Details'!C5)</f>
        <v>Barbigha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45841</v>
      </c>
      <c r="H5" s="107" t="s">
        <v>363</v>
      </c>
      <c r="I5" s="61">
        <v>45841</v>
      </c>
      <c r="J5" s="74" t="str">
        <f>IF('Physical Cash at Safe'!D28="Yes",'Physical Cash at Safe'!E28,IF('Borrower Wise Details'!D5&lt;&gt;"",'Borrower Wise Details'!D5,""))</f>
        <v>FN25-26-01225</v>
      </c>
      <c r="K5" s="81">
        <v>3</v>
      </c>
      <c r="L5" s="82">
        <v>71922</v>
      </c>
      <c r="M5" s="82">
        <v>0</v>
      </c>
      <c r="N5" s="82" t="s">
        <v>247</v>
      </c>
      <c r="O5" s="82" t="s">
        <v>364</v>
      </c>
      <c r="P5" s="82" t="s">
        <v>365</v>
      </c>
      <c r="Q5" s="82" t="s">
        <v>366</v>
      </c>
      <c r="R5" s="75" t="str">
        <f>IF('Physical Cash at Safe'!$D$28="Yes", 'Physical Cash at Safe'!$A$28, IF('Borrower Wise Details'!F5&lt;&gt;"", 'Borrower Wise Details'!F5, ""))</f>
        <v>Munna Kumar Yadav</v>
      </c>
      <c r="S5" s="74" t="str">
        <f>IF('Physical Cash at Safe'!$D$28="Yes", 'Physical Cash at Safe'!$C$28, IF('Borrower Wise Details'!H5&lt;&gt;"", 'Borrower Wise Details'!H5, ""))</f>
        <v>BM</v>
      </c>
      <c r="T5" s="74" t="str">
        <f>IF('Physical Cash at Safe'!$D$28="Yes", 'Physical Cash at Safe'!$B$28, IF('Borrower Wise Details'!G5&lt;&gt;"", 'Borrower Wise Details'!G5, ""))</f>
        <v>sf0036048</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367</v>
      </c>
      <c r="Z5" s="61">
        <v>45842</v>
      </c>
      <c r="AA5" s="61">
        <v>45855</v>
      </c>
      <c r="AB5" s="94" cm="1">
        <f t="array" ref="AB5">IF(COUNTA('Loan Outstanding Report'!$BI$5:$BI$6000)=0,"",SUMPRODUCT(--(FREQUENCY(IF('Loan Outstanding Report'!$BI$5:$BI$6000&lt;&gt;"",MATCH('Loan Outstanding Report'!$S$5:$S$6000,'Loan Outstanding Report'!$S$5:$S$6000,0)),ROW('Loan Outstanding Report'!$S$5:$S$6000)-ROW('Loan Outstanding Report'!S5)+1)&gt;0)))</f>
        <v>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172910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125883</v>
      </c>
      <c r="AE5" s="126">
        <f>IF(AND(AC5="", AD5=""), "", IF(AD5="", AC5, AC5 - IF(ISNUMBER(AD5), AD5, 0)))</f>
        <v>47027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45856</v>
      </c>
      <c r="AH5" s="70" t="s">
        <v>368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BH2817</v>
      </c>
      <c r="C5" s="50" t="str">
        <f>IF('Fraud Investigation Report'!D5="", "", 'Fraud Investigation Report'!D5)</f>
        <v>Barbigha</v>
      </c>
      <c r="D5" s="68" t="str">
        <f>IF(OR('Fraud Investigation Report'!R5="", 'Fraud Investigation Report'!R5=0), "", 'Fraud Investigation Report'!R5)</f>
        <v>Munna Kumar Yadav</v>
      </c>
      <c r="E5" s="68" t="str">
        <f>IF(OR('Fraud Investigation Report'!T5="", 'Fraud Investigation Report'!T5=0), "", 'Fraud Investigation Report'!T5)</f>
        <v>sf0036048</v>
      </c>
      <c r="F5" s="68" t="str">
        <f>IF(OR('Fraud Investigation Report'!S5="", 'Fraud Investigation Report'!S5=0), "", 'Fraud Investigation Report'!S5)</f>
        <v>BM</v>
      </c>
      <c r="G5" s="50" t="str">
        <f>IF('Fraud Investigation Report'!J5="", "", 'Fraud Investigation Report'!J5)</f>
        <v>FN25-26-01225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172910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172910</v>
      </c>
      <c r="O5" s="69">
        <f>IF('Fraud Investigation Report'!AD5="", "", 'Fraud Investigation Report'!AD5)</f>
        <v>125883</v>
      </c>
      <c r="P5" s="126">
        <f>IF(AND(N5="", O5=""), "", IF(O5="", N5, N5 - IF(ISNUMBER(O5), O5, 0)))</f>
        <v>47027</v>
      </c>
      <c r="Q5" s="49"/>
      <c r="R5" s="84" t="s">
        <v>362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10" sqref="B1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253</v>
      </c>
      <c r="B4" s="41" t="s">
        <v>252</v>
      </c>
      <c r="C4" s="41" t="s">
        <v>252</v>
      </c>
      <c r="D4" s="41" t="s">
        <v>251</v>
      </c>
      <c r="E4" s="41" t="s">
        <v>250</v>
      </c>
    </row>
    <row r="5" spans="1:5" ht="35.25" customHeight="1" x14ac:dyDescent="0.3">
      <c r="A5" s="17" t="s">
        <v>5</v>
      </c>
      <c r="B5" s="17" t="s">
        <v>99</v>
      </c>
      <c r="C5" s="17" t="s">
        <v>217</v>
      </c>
      <c r="D5" s="17" t="s">
        <v>100</v>
      </c>
      <c r="E5" s="17" t="s">
        <v>69</v>
      </c>
    </row>
    <row r="6" spans="1:5" ht="25.5" customHeight="1" x14ac:dyDescent="0.3">
      <c r="A6" s="42" t="s">
        <v>354</v>
      </c>
      <c r="B6" s="18">
        <v>45843</v>
      </c>
      <c r="C6" s="18">
        <v>45842</v>
      </c>
      <c r="D6" s="18">
        <v>45843</v>
      </c>
      <c r="E6" s="19">
        <v>0.54166666666666663</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135</v>
      </c>
      <c r="C11" s="23">
        <f>B11*A11</f>
        <v>67500</v>
      </c>
      <c r="D11" s="25"/>
      <c r="E11" s="23">
        <f t="shared" ref="E11:E17" si="0">D11*A11</f>
        <v>0</v>
      </c>
    </row>
    <row r="12" spans="1:5" ht="14.4" x14ac:dyDescent="0.3">
      <c r="A12" s="24">
        <v>200</v>
      </c>
      <c r="B12" s="25">
        <v>79</v>
      </c>
      <c r="C12" s="23">
        <f>B12*A12</f>
        <v>15800</v>
      </c>
      <c r="D12" s="25"/>
      <c r="E12" s="23">
        <f t="shared" si="0"/>
        <v>0</v>
      </c>
    </row>
    <row r="13" spans="1:5" ht="14.4" x14ac:dyDescent="0.3">
      <c r="A13" s="24">
        <v>100</v>
      </c>
      <c r="B13" s="25">
        <v>31</v>
      </c>
      <c r="C13" s="23">
        <f t="shared" ref="C13:C17" si="1">B13*A13</f>
        <v>3100</v>
      </c>
      <c r="D13" s="25"/>
      <c r="E13" s="23">
        <f t="shared" si="0"/>
        <v>0</v>
      </c>
    </row>
    <row r="14" spans="1:5" ht="14.4" x14ac:dyDescent="0.3">
      <c r="A14" s="24">
        <v>50</v>
      </c>
      <c r="B14" s="25">
        <v>8</v>
      </c>
      <c r="C14" s="23">
        <f t="shared" si="1"/>
        <v>400</v>
      </c>
      <c r="D14" s="25"/>
      <c r="E14" s="23">
        <f t="shared" si="0"/>
        <v>0</v>
      </c>
    </row>
    <row r="15" spans="1:5" ht="14.4" x14ac:dyDescent="0.3">
      <c r="A15" s="24">
        <v>20</v>
      </c>
      <c r="B15" s="25">
        <v>15</v>
      </c>
      <c r="C15" s="23">
        <f t="shared" si="1"/>
        <v>300</v>
      </c>
      <c r="D15" s="25"/>
      <c r="E15" s="23">
        <f t="shared" si="0"/>
        <v>0</v>
      </c>
    </row>
    <row r="16" spans="1:5" ht="14.4" x14ac:dyDescent="0.3">
      <c r="A16" s="24">
        <v>10</v>
      </c>
      <c r="B16" s="25">
        <v>15</v>
      </c>
      <c r="C16" s="23">
        <f t="shared" si="1"/>
        <v>150</v>
      </c>
      <c r="D16" s="25"/>
      <c r="E16" s="23">
        <f t="shared" si="0"/>
        <v>0</v>
      </c>
    </row>
    <row r="17" spans="1:5" ht="14.4" x14ac:dyDescent="0.3">
      <c r="A17" s="24">
        <v>5</v>
      </c>
      <c r="B17" s="25"/>
      <c r="C17" s="23">
        <f t="shared" si="1"/>
        <v>0</v>
      </c>
      <c r="D17" s="25"/>
      <c r="E17" s="23">
        <f t="shared" si="0"/>
        <v>0</v>
      </c>
    </row>
    <row r="18" spans="1:5" ht="14.4" x14ac:dyDescent="0.3">
      <c r="A18" s="26" t="s">
        <v>75</v>
      </c>
      <c r="B18" s="27">
        <v>175</v>
      </c>
      <c r="C18" s="23">
        <f>B18</f>
        <v>175</v>
      </c>
      <c r="D18" s="27"/>
      <c r="E18" s="28">
        <f>D18</f>
        <v>0</v>
      </c>
    </row>
    <row r="19" spans="1:5" ht="14.4" x14ac:dyDescent="0.3">
      <c r="A19" s="29"/>
      <c r="B19" s="30" t="s">
        <v>76</v>
      </c>
      <c r="C19" s="31">
        <f>SUM(C10:C18)</f>
        <v>87425</v>
      </c>
      <c r="D19" s="30" t="s">
        <v>76</v>
      </c>
      <c r="E19" s="31">
        <f>SUM(E10:E18)</f>
        <v>0</v>
      </c>
    </row>
    <row r="20" spans="1:5" ht="30" customHeight="1" x14ac:dyDescent="0.3">
      <c r="A20" s="160" t="s">
        <v>97</v>
      </c>
      <c r="B20" s="161"/>
      <c r="C20" s="32">
        <v>87425</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87425</v>
      </c>
      <c r="D23" s="53" t="s">
        <v>216</v>
      </c>
      <c r="E23" s="34"/>
    </row>
    <row r="24" spans="1:5" ht="82.5" customHeight="1" x14ac:dyDescent="0.3">
      <c r="A24" s="33" t="s">
        <v>80</v>
      </c>
      <c r="B24" s="147" t="s">
        <v>361</v>
      </c>
      <c r="C24" s="147"/>
      <c r="D24" s="147"/>
      <c r="E24" s="147"/>
    </row>
    <row r="25" spans="1:5" ht="57.75" customHeight="1" x14ac:dyDescent="0.3">
      <c r="A25" s="36" t="s">
        <v>81</v>
      </c>
      <c r="B25" s="136" t="s">
        <v>355</v>
      </c>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8"/>
      <c r="B30" s="128"/>
      <c r="C30" s="129" t="str">
        <f>IF(AND(A30="",B30=""),"",A30-B30)</f>
        <v/>
      </c>
      <c r="D30" s="142"/>
      <c r="E30" s="143"/>
    </row>
    <row r="31" spans="1:5" ht="15" customHeight="1" x14ac:dyDescent="0.3">
      <c r="A31" s="144"/>
      <c r="B31" s="145"/>
      <c r="C31" s="145"/>
      <c r="D31" s="145"/>
      <c r="E31" s="146"/>
    </row>
    <row r="32" spans="1:5" ht="24.75" customHeight="1" x14ac:dyDescent="0.3">
      <c r="A32" s="37" t="s">
        <v>220</v>
      </c>
      <c r="B32" s="38" t="s">
        <v>356</v>
      </c>
      <c r="C32" s="37" t="s">
        <v>82</v>
      </c>
      <c r="D32" s="137" t="s">
        <v>358</v>
      </c>
      <c r="E32" s="138"/>
    </row>
    <row r="33" spans="1:5" ht="18" customHeight="1" x14ac:dyDescent="0.3">
      <c r="A33" s="37" t="s">
        <v>83</v>
      </c>
      <c r="B33" s="106">
        <v>1</v>
      </c>
      <c r="C33" s="39" t="s">
        <v>84</v>
      </c>
      <c r="D33" s="131">
        <v>2</v>
      </c>
      <c r="E33" s="132"/>
    </row>
    <row r="34" spans="1:5" ht="27.6" x14ac:dyDescent="0.3">
      <c r="A34" s="39" t="s">
        <v>221</v>
      </c>
      <c r="B34" s="38" t="s">
        <v>357</v>
      </c>
      <c r="C34" s="39" t="s">
        <v>222</v>
      </c>
      <c r="D34" s="133" t="s">
        <v>359</v>
      </c>
      <c r="E34" s="134"/>
    </row>
    <row r="35" spans="1:5" ht="27.6" x14ac:dyDescent="0.3">
      <c r="A35" s="39" t="s">
        <v>223</v>
      </c>
      <c r="B35" s="38" t="s">
        <v>344</v>
      </c>
      <c r="C35" s="39" t="s">
        <v>225</v>
      </c>
      <c r="D35" s="133" t="s">
        <v>255</v>
      </c>
      <c r="E35" s="134"/>
    </row>
    <row r="36" spans="1:5" ht="25.5" customHeight="1" x14ac:dyDescent="0.3">
      <c r="A36" s="39" t="s">
        <v>224</v>
      </c>
      <c r="B36" s="38" t="s">
        <v>345</v>
      </c>
      <c r="C36" s="39" t="s">
        <v>226</v>
      </c>
      <c r="D36" s="135" t="s">
        <v>360</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G5" sqref="G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BH2817</v>
      </c>
      <c r="C5" s="119" t="str">
        <f>IF('Loan Outstanding Report'!$H$5="", "", 'Loan Outstanding Report'!$H$5)</f>
        <v>Barbigha</v>
      </c>
      <c r="D5" s="41" t="s">
        <v>342</v>
      </c>
      <c r="E5" s="65">
        <v>45843</v>
      </c>
      <c r="F5" s="38" t="s">
        <v>343</v>
      </c>
      <c r="G5" s="49" t="s">
        <v>369</v>
      </c>
      <c r="H5" s="49" t="s">
        <v>345</v>
      </c>
      <c r="I5" s="120" t="s">
        <v>257</v>
      </c>
      <c r="J5" s="120" t="s">
        <v>260</v>
      </c>
      <c r="K5" s="120" t="s">
        <v>264</v>
      </c>
      <c r="L5" s="11" t="s">
        <v>346</v>
      </c>
      <c r="M5" s="65" t="s">
        <v>265</v>
      </c>
      <c r="N5" s="124">
        <v>42000</v>
      </c>
      <c r="O5" s="124">
        <v>2240</v>
      </c>
      <c r="P5" s="121" t="s">
        <v>140</v>
      </c>
      <c r="Q5" s="80">
        <v>45663</v>
      </c>
      <c r="R5" s="124">
        <v>25187</v>
      </c>
      <c r="S5" s="124">
        <v>25187</v>
      </c>
      <c r="T5" s="124">
        <v>0</v>
      </c>
      <c r="U5" s="125">
        <f t="shared" ref="U5" si="0">IF(AND(ISBLANK(R5),ISBLANK(S5),ISBLANK(T5)),"",R5-(S5+T5))</f>
        <v>0</v>
      </c>
      <c r="V5" s="117" t="s">
        <v>204</v>
      </c>
      <c r="W5" s="122" t="s">
        <v>276</v>
      </c>
    </row>
    <row r="6" spans="1:23" ht="25.05" customHeight="1" x14ac:dyDescent="0.3">
      <c r="A6" s="64">
        <v>2</v>
      </c>
      <c r="B6" s="60" t="str">
        <f>IF(J6&lt;&gt;"", $B$5, "")</f>
        <v>BH2817</v>
      </c>
      <c r="C6" s="119" t="str">
        <f>IF(J6&lt;&gt;"", $C$5, "")</f>
        <v>Barbigha</v>
      </c>
      <c r="D6" s="41" t="s">
        <v>342</v>
      </c>
      <c r="E6" s="65">
        <v>45843</v>
      </c>
      <c r="F6" s="38" t="s">
        <v>343</v>
      </c>
      <c r="G6" s="49" t="s">
        <v>369</v>
      </c>
      <c r="H6" s="49" t="s">
        <v>345</v>
      </c>
      <c r="I6" s="120" t="s">
        <v>257</v>
      </c>
      <c r="J6" s="120" t="s">
        <v>277</v>
      </c>
      <c r="K6" s="120" t="s">
        <v>278</v>
      </c>
      <c r="L6" s="11" t="s">
        <v>347</v>
      </c>
      <c r="M6" s="65" t="s">
        <v>265</v>
      </c>
      <c r="N6" s="124">
        <v>35000</v>
      </c>
      <c r="O6" s="124">
        <v>1870</v>
      </c>
      <c r="P6" s="121" t="s">
        <v>140</v>
      </c>
      <c r="Q6" s="80">
        <v>45663</v>
      </c>
      <c r="R6" s="124">
        <v>20948</v>
      </c>
      <c r="S6" s="124">
        <v>20948</v>
      </c>
      <c r="T6" s="124">
        <v>0</v>
      </c>
      <c r="U6" s="125">
        <f t="shared" ref="U6:U69" si="1">IF(AND(ISBLANK(R6),ISBLANK(S6),ISBLANK(T6)),"",R6-(S6+T6))</f>
        <v>0</v>
      </c>
      <c r="V6" s="117" t="s">
        <v>204</v>
      </c>
      <c r="W6" s="122" t="s">
        <v>280</v>
      </c>
    </row>
    <row r="7" spans="1:23" ht="25.05" customHeight="1" x14ac:dyDescent="0.3">
      <c r="A7" s="64">
        <v>3</v>
      </c>
      <c r="B7" s="60" t="str">
        <f t="shared" ref="B7:B70" si="2">IF(J7&lt;&gt;"", $B$5, "")</f>
        <v>BH2817</v>
      </c>
      <c r="C7" s="119" t="str">
        <f t="shared" ref="C7:C70" si="3">IF(J7&lt;&gt;"", $C$5, "")</f>
        <v>Barbigha</v>
      </c>
      <c r="D7" s="41" t="s">
        <v>342</v>
      </c>
      <c r="E7" s="65">
        <v>45843</v>
      </c>
      <c r="F7" s="38" t="s">
        <v>343</v>
      </c>
      <c r="G7" s="49" t="s">
        <v>369</v>
      </c>
      <c r="H7" s="49" t="s">
        <v>345</v>
      </c>
      <c r="I7" s="120" t="s">
        <v>257</v>
      </c>
      <c r="J7" s="120" t="s">
        <v>282</v>
      </c>
      <c r="K7" s="120" t="s">
        <v>283</v>
      </c>
      <c r="L7" s="11" t="s">
        <v>348</v>
      </c>
      <c r="M7" s="65" t="s">
        <v>265</v>
      </c>
      <c r="N7" s="124">
        <v>42000</v>
      </c>
      <c r="O7" s="124">
        <v>2240</v>
      </c>
      <c r="P7" s="121" t="s">
        <v>140</v>
      </c>
      <c r="Q7" s="80">
        <v>45663</v>
      </c>
      <c r="R7" s="124">
        <v>25187</v>
      </c>
      <c r="S7" s="124">
        <v>25187</v>
      </c>
      <c r="T7" s="124">
        <v>0</v>
      </c>
      <c r="U7" s="125">
        <f t="shared" si="1"/>
        <v>0</v>
      </c>
      <c r="V7" s="117" t="s">
        <v>204</v>
      </c>
      <c r="W7" s="122" t="s">
        <v>285</v>
      </c>
    </row>
    <row r="8" spans="1:23" ht="25.05" customHeight="1" x14ac:dyDescent="0.3">
      <c r="A8" s="64">
        <v>4</v>
      </c>
      <c r="B8" s="60" t="str">
        <f t="shared" si="2"/>
        <v>BH2817</v>
      </c>
      <c r="C8" s="119" t="str">
        <f t="shared" si="3"/>
        <v>Barbigha</v>
      </c>
      <c r="D8" s="41" t="s">
        <v>342</v>
      </c>
      <c r="E8" s="65">
        <v>45843</v>
      </c>
      <c r="F8" s="38" t="s">
        <v>343</v>
      </c>
      <c r="G8" s="49" t="s">
        <v>369</v>
      </c>
      <c r="H8" s="49" t="s">
        <v>345</v>
      </c>
      <c r="I8" s="120" t="s">
        <v>257</v>
      </c>
      <c r="J8" s="120" t="s">
        <v>286</v>
      </c>
      <c r="K8" s="120" t="s">
        <v>287</v>
      </c>
      <c r="L8" s="11" t="s">
        <v>349</v>
      </c>
      <c r="M8" s="65" t="s">
        <v>288</v>
      </c>
      <c r="N8" s="124">
        <v>42000</v>
      </c>
      <c r="O8" s="124">
        <v>2240</v>
      </c>
      <c r="P8" s="121" t="s">
        <v>140</v>
      </c>
      <c r="Q8" s="80">
        <v>45663</v>
      </c>
      <c r="R8" s="124">
        <v>28941</v>
      </c>
      <c r="S8" s="124">
        <v>28941</v>
      </c>
      <c r="T8" s="124">
        <v>0</v>
      </c>
      <c r="U8" s="125">
        <f t="shared" si="1"/>
        <v>0</v>
      </c>
      <c r="V8" s="117" t="s">
        <v>204</v>
      </c>
      <c r="W8" s="122" t="s">
        <v>292</v>
      </c>
    </row>
    <row r="9" spans="1:23" ht="25.05" customHeight="1" x14ac:dyDescent="0.3">
      <c r="A9" s="64">
        <v>5</v>
      </c>
      <c r="B9" s="60" t="str">
        <f t="shared" si="2"/>
        <v>BH2817</v>
      </c>
      <c r="C9" s="119" t="str">
        <f t="shared" si="3"/>
        <v>Barbigha</v>
      </c>
      <c r="D9" s="41" t="s">
        <v>342</v>
      </c>
      <c r="E9" s="65">
        <v>45843</v>
      </c>
      <c r="F9" s="38" t="s">
        <v>343</v>
      </c>
      <c r="G9" s="49" t="s">
        <v>369</v>
      </c>
      <c r="H9" s="49" t="s">
        <v>345</v>
      </c>
      <c r="I9" s="120" t="s">
        <v>294</v>
      </c>
      <c r="J9" s="120" t="s">
        <v>297</v>
      </c>
      <c r="K9" s="120" t="s">
        <v>299</v>
      </c>
      <c r="L9" s="11" t="s">
        <v>350</v>
      </c>
      <c r="M9" s="65" t="s">
        <v>300</v>
      </c>
      <c r="N9" s="124">
        <v>31514</v>
      </c>
      <c r="O9" s="124">
        <v>2150</v>
      </c>
      <c r="P9" s="121" t="s">
        <v>140</v>
      </c>
      <c r="Q9" s="80">
        <v>45639</v>
      </c>
      <c r="R9" s="124">
        <v>8600</v>
      </c>
      <c r="S9" s="124">
        <v>0</v>
      </c>
      <c r="T9" s="124">
        <v>0</v>
      </c>
      <c r="U9" s="125">
        <f t="shared" si="1"/>
        <v>8600</v>
      </c>
      <c r="V9" s="117" t="s">
        <v>204</v>
      </c>
      <c r="W9" s="122" t="s">
        <v>310</v>
      </c>
    </row>
    <row r="10" spans="1:23" ht="25.05" customHeight="1" x14ac:dyDescent="0.3">
      <c r="A10" s="64">
        <v>6</v>
      </c>
      <c r="B10" s="60" t="str">
        <f t="shared" si="2"/>
        <v>BH2817</v>
      </c>
      <c r="C10" s="119" t="str">
        <f t="shared" si="3"/>
        <v>Barbigha</v>
      </c>
      <c r="D10" s="41" t="s">
        <v>342</v>
      </c>
      <c r="E10" s="65">
        <v>45843</v>
      </c>
      <c r="F10" s="38" t="s">
        <v>343</v>
      </c>
      <c r="G10" s="49" t="s">
        <v>369</v>
      </c>
      <c r="H10" s="49" t="s">
        <v>345</v>
      </c>
      <c r="I10" s="120" t="s">
        <v>314</v>
      </c>
      <c r="J10" s="120" t="s">
        <v>316</v>
      </c>
      <c r="K10" s="120" t="s">
        <v>317</v>
      </c>
      <c r="L10" s="11" t="s">
        <v>351</v>
      </c>
      <c r="M10" s="65" t="s">
        <v>318</v>
      </c>
      <c r="N10" s="124">
        <v>80000</v>
      </c>
      <c r="O10" s="124">
        <v>4270</v>
      </c>
      <c r="P10" s="121" t="s">
        <v>140</v>
      </c>
      <c r="Q10" s="80">
        <v>45654</v>
      </c>
      <c r="R10" s="124">
        <v>42000</v>
      </c>
      <c r="S10" s="124">
        <v>25620</v>
      </c>
      <c r="T10" s="124">
        <v>0</v>
      </c>
      <c r="U10" s="125">
        <f t="shared" si="1"/>
        <v>16380</v>
      </c>
      <c r="V10" s="117" t="s">
        <v>204</v>
      </c>
      <c r="W10" s="122" t="s">
        <v>353</v>
      </c>
    </row>
    <row r="11" spans="1:23" ht="25.05" customHeight="1" x14ac:dyDescent="0.3">
      <c r="A11" s="64">
        <v>7</v>
      </c>
      <c r="B11" s="60" t="str">
        <f t="shared" si="2"/>
        <v>BH2817</v>
      </c>
      <c r="C11" s="119" t="str">
        <f t="shared" si="3"/>
        <v>Barbigha</v>
      </c>
      <c r="D11" s="41" t="s">
        <v>342</v>
      </c>
      <c r="E11" s="65">
        <v>45843</v>
      </c>
      <c r="F11" s="38" t="s">
        <v>343</v>
      </c>
      <c r="G11" s="49" t="s">
        <v>369</v>
      </c>
      <c r="H11" s="49" t="s">
        <v>345</v>
      </c>
      <c r="I11" s="120" t="s">
        <v>330</v>
      </c>
      <c r="J11" s="120" t="s">
        <v>332</v>
      </c>
      <c r="K11" s="120" t="s">
        <v>334</v>
      </c>
      <c r="L11" s="11" t="s">
        <v>352</v>
      </c>
      <c r="M11" s="65" t="s">
        <v>335</v>
      </c>
      <c r="N11" s="124">
        <v>42000</v>
      </c>
      <c r="O11" s="124">
        <v>2240</v>
      </c>
      <c r="P11" s="121" t="s">
        <v>140</v>
      </c>
      <c r="Q11" s="80">
        <v>45825</v>
      </c>
      <c r="R11" s="124">
        <v>22047</v>
      </c>
      <c r="S11" s="124">
        <v>0</v>
      </c>
      <c r="T11" s="124">
        <v>0</v>
      </c>
      <c r="U11" s="125">
        <f t="shared" si="1"/>
        <v>22047</v>
      </c>
      <c r="V11" s="117" t="s">
        <v>204</v>
      </c>
      <c r="W11" s="122" t="s">
        <v>341</v>
      </c>
    </row>
    <row r="12" spans="1:23" ht="25.05" customHeight="1" x14ac:dyDescent="0.3">
      <c r="A12" s="64">
        <v>8</v>
      </c>
      <c r="B12" s="60" t="str">
        <f t="shared" si="2"/>
        <v/>
      </c>
      <c r="C12" s="119" t="str">
        <f t="shared" si="3"/>
        <v/>
      </c>
      <c r="D12" s="41" t="str">
        <f t="shared" ref="D7:D70" si="4">IF(J12&lt;&gt;"", $D$5, "")</f>
        <v/>
      </c>
      <c r="E12" s="65"/>
      <c r="F12" s="38" t="str">
        <f t="shared" ref="F7:F70" si="5">IF(J12&lt;&gt;"", $F$5, "")</f>
        <v/>
      </c>
      <c r="G12" s="49" t="str">
        <f t="shared" ref="G7:G70" si="6">IF(J12&lt;&gt;"", $G$5, "")</f>
        <v/>
      </c>
      <c r="H12" s="49" t="str">
        <f t="shared" ref="H7:H70" si="7">IF(J12&lt;&gt;"", $H$5, "")</f>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K5" activePane="bottomRight" state="frozen"/>
      <selection pane="topRight" activeCell="Q1" sqref="Q1"/>
      <selection pane="bottomLeft" activeCell="A5" sqref="A5"/>
      <selection pane="bottomRight" activeCell="BK7" sqref="BK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17084</v>
      </c>
      <c r="J5" s="38" t="s">
        <v>254</v>
      </c>
      <c r="K5" s="84">
        <v>17084</v>
      </c>
      <c r="L5" s="84" t="s">
        <v>255</v>
      </c>
      <c r="M5" s="38" t="s">
        <v>256</v>
      </c>
      <c r="N5" s="84">
        <v>24454</v>
      </c>
      <c r="O5" s="84" t="s">
        <v>257</v>
      </c>
      <c r="P5" s="84">
        <v>837354</v>
      </c>
      <c r="Q5" s="38" t="s">
        <v>258</v>
      </c>
      <c r="R5" s="38" t="s">
        <v>259</v>
      </c>
      <c r="S5" s="84" t="s">
        <v>260</v>
      </c>
      <c r="T5" s="84" t="s">
        <v>260</v>
      </c>
      <c r="U5" s="84" t="s">
        <v>261</v>
      </c>
      <c r="V5" s="84" t="s">
        <v>262</v>
      </c>
      <c r="W5" s="84">
        <v>0</v>
      </c>
      <c r="X5" s="38" t="s">
        <v>263</v>
      </c>
      <c r="Y5" s="84">
        <v>355201098</v>
      </c>
      <c r="Z5" s="38" t="s">
        <v>264</v>
      </c>
      <c r="AA5" s="108" t="s">
        <v>265</v>
      </c>
      <c r="AB5" s="84">
        <v>42000</v>
      </c>
      <c r="AC5" s="108" t="s">
        <v>266</v>
      </c>
      <c r="AD5" s="84">
        <v>24</v>
      </c>
      <c r="AE5" s="84" t="s">
        <v>267</v>
      </c>
      <c r="AF5" s="84" t="s">
        <v>268</v>
      </c>
      <c r="AG5" s="108" t="s">
        <v>269</v>
      </c>
      <c r="AH5" s="84" t="s">
        <v>270</v>
      </c>
      <c r="AI5" s="108" t="s">
        <v>271</v>
      </c>
      <c r="AJ5" s="84">
        <v>2240</v>
      </c>
      <c r="AK5" s="84">
        <v>2240</v>
      </c>
      <c r="AL5" s="108" t="s">
        <v>272</v>
      </c>
      <c r="AM5" s="84">
        <v>42000</v>
      </c>
      <c r="AN5" s="112">
        <v>10410.41</v>
      </c>
      <c r="AO5" s="112">
        <v>52410.41</v>
      </c>
      <c r="AP5" s="112">
        <v>0</v>
      </c>
      <c r="AQ5" s="112">
        <v>1341.59</v>
      </c>
      <c r="AR5" s="112">
        <v>1341.59</v>
      </c>
      <c r="AS5" s="112">
        <v>0</v>
      </c>
      <c r="AT5" s="112">
        <v>0</v>
      </c>
      <c r="AU5" s="112">
        <v>0</v>
      </c>
      <c r="AV5" s="84">
        <v>24</v>
      </c>
      <c r="AW5" s="84"/>
      <c r="AX5" s="84"/>
      <c r="AY5" s="108" t="s">
        <v>272</v>
      </c>
      <c r="AZ5" s="84">
        <v>16357.54</v>
      </c>
      <c r="BA5" s="84">
        <v>212.87</v>
      </c>
      <c r="BB5" s="84" t="s">
        <v>273</v>
      </c>
      <c r="BC5" s="84" t="s">
        <v>145</v>
      </c>
      <c r="BD5" s="108"/>
      <c r="BE5" s="84">
        <v>0</v>
      </c>
      <c r="BF5" s="38" t="s">
        <v>260</v>
      </c>
      <c r="BG5" s="84" t="s">
        <v>274</v>
      </c>
      <c r="BH5" s="114" t="s">
        <v>275</v>
      </c>
      <c r="BI5" s="38" t="s">
        <v>110</v>
      </c>
      <c r="BJ5" s="85"/>
      <c r="BK5" s="84"/>
      <c r="BL5" s="38" t="s">
        <v>114</v>
      </c>
      <c r="BM5" s="115" t="s">
        <v>119</v>
      </c>
      <c r="BN5" s="116" t="s">
        <v>200</v>
      </c>
      <c r="BO5" s="84" t="s">
        <v>245</v>
      </c>
      <c r="BP5" s="84">
        <v>25187</v>
      </c>
      <c r="BQ5" s="117" t="s">
        <v>204</v>
      </c>
      <c r="BR5" s="118" t="s">
        <v>276</v>
      </c>
    </row>
    <row r="6" spans="1:70" s="113" customFormat="1" ht="15" customHeight="1" x14ac:dyDescent="0.3">
      <c r="A6" s="84">
        <v>2</v>
      </c>
      <c r="B6" s="38" t="s">
        <v>248</v>
      </c>
      <c r="C6" s="38" t="s">
        <v>249</v>
      </c>
      <c r="D6" s="38" t="s">
        <v>250</v>
      </c>
      <c r="E6" s="38" t="s">
        <v>251</v>
      </c>
      <c r="F6" s="38" t="s">
        <v>252</v>
      </c>
      <c r="G6" s="84" t="s">
        <v>253</v>
      </c>
      <c r="H6" s="38" t="s">
        <v>252</v>
      </c>
      <c r="I6" s="84">
        <v>17084</v>
      </c>
      <c r="J6" s="38" t="s">
        <v>254</v>
      </c>
      <c r="K6" s="84">
        <v>17084</v>
      </c>
      <c r="L6" s="84" t="s">
        <v>255</v>
      </c>
      <c r="M6" s="38" t="s">
        <v>256</v>
      </c>
      <c r="N6" s="84">
        <v>24454</v>
      </c>
      <c r="O6" s="84" t="s">
        <v>257</v>
      </c>
      <c r="P6" s="84">
        <v>837354</v>
      </c>
      <c r="Q6" s="38" t="s">
        <v>258</v>
      </c>
      <c r="R6" s="38" t="s">
        <v>259</v>
      </c>
      <c r="S6" s="84" t="s">
        <v>277</v>
      </c>
      <c r="T6" s="84" t="s">
        <v>277</v>
      </c>
      <c r="U6" s="84" t="s">
        <v>261</v>
      </c>
      <c r="V6" s="84" t="s">
        <v>262</v>
      </c>
      <c r="W6" s="84">
        <v>0</v>
      </c>
      <c r="X6" s="38" t="s">
        <v>263</v>
      </c>
      <c r="Y6" s="84">
        <v>355203117</v>
      </c>
      <c r="Z6" s="38" t="s">
        <v>278</v>
      </c>
      <c r="AA6" s="108" t="s">
        <v>265</v>
      </c>
      <c r="AB6" s="84">
        <v>35000</v>
      </c>
      <c r="AC6" s="108" t="s">
        <v>266</v>
      </c>
      <c r="AD6" s="84">
        <v>24</v>
      </c>
      <c r="AE6" s="84" t="s">
        <v>267</v>
      </c>
      <c r="AF6" s="84" t="s">
        <v>268</v>
      </c>
      <c r="AG6" s="108" t="s">
        <v>269</v>
      </c>
      <c r="AH6" s="84" t="s">
        <v>270</v>
      </c>
      <c r="AI6" s="108" t="s">
        <v>271</v>
      </c>
      <c r="AJ6" s="84">
        <v>1870</v>
      </c>
      <c r="AK6" s="84">
        <v>1870</v>
      </c>
      <c r="AL6" s="108" t="s">
        <v>272</v>
      </c>
      <c r="AM6" s="84">
        <v>35000</v>
      </c>
      <c r="AN6" s="112">
        <v>8665.27</v>
      </c>
      <c r="AO6" s="112">
        <v>43665.27</v>
      </c>
      <c r="AP6" s="112">
        <v>0</v>
      </c>
      <c r="AQ6" s="112">
        <v>1105.73</v>
      </c>
      <c r="AR6" s="112">
        <v>1105.73</v>
      </c>
      <c r="AS6" s="112">
        <v>0</v>
      </c>
      <c r="AT6" s="112">
        <v>0</v>
      </c>
      <c r="AU6" s="112">
        <v>0</v>
      </c>
      <c r="AV6" s="84">
        <v>24</v>
      </c>
      <c r="AW6" s="84"/>
      <c r="AX6" s="84"/>
      <c r="AY6" s="108" t="s">
        <v>272</v>
      </c>
      <c r="AZ6" s="84">
        <v>13568.69</v>
      </c>
      <c r="BA6" s="84">
        <v>176.58</v>
      </c>
      <c r="BB6" s="84" t="s">
        <v>273</v>
      </c>
      <c r="BC6" s="84" t="s">
        <v>145</v>
      </c>
      <c r="BD6" s="108"/>
      <c r="BE6" s="84">
        <v>0</v>
      </c>
      <c r="BF6" s="38" t="s">
        <v>277</v>
      </c>
      <c r="BG6" s="84" t="s">
        <v>279</v>
      </c>
      <c r="BH6" s="114" t="s">
        <v>275</v>
      </c>
      <c r="BI6" s="38" t="s">
        <v>110</v>
      </c>
      <c r="BJ6" s="85"/>
      <c r="BK6" s="84"/>
      <c r="BL6" s="38" t="s">
        <v>114</v>
      </c>
      <c r="BM6" s="115" t="s">
        <v>119</v>
      </c>
      <c r="BN6" s="116" t="s">
        <v>200</v>
      </c>
      <c r="BO6" s="84" t="s">
        <v>245</v>
      </c>
      <c r="BP6" s="84">
        <v>20948</v>
      </c>
      <c r="BQ6" s="117" t="s">
        <v>204</v>
      </c>
      <c r="BR6" s="118" t="s">
        <v>280</v>
      </c>
    </row>
    <row r="7" spans="1:70" s="113" customFormat="1" ht="15" customHeight="1" x14ac:dyDescent="0.3">
      <c r="A7" s="84">
        <v>3</v>
      </c>
      <c r="B7" s="38" t="s">
        <v>248</v>
      </c>
      <c r="C7" s="38" t="s">
        <v>249</v>
      </c>
      <c r="D7" s="38" t="s">
        <v>250</v>
      </c>
      <c r="E7" s="38" t="s">
        <v>251</v>
      </c>
      <c r="F7" s="38" t="s">
        <v>252</v>
      </c>
      <c r="G7" s="84" t="s">
        <v>253</v>
      </c>
      <c r="H7" s="38" t="s">
        <v>252</v>
      </c>
      <c r="I7" s="84">
        <v>17084</v>
      </c>
      <c r="J7" s="38" t="s">
        <v>254</v>
      </c>
      <c r="K7" s="84">
        <v>17084</v>
      </c>
      <c r="L7" s="84" t="s">
        <v>255</v>
      </c>
      <c r="M7" s="38" t="s">
        <v>256</v>
      </c>
      <c r="N7" s="84">
        <v>24454</v>
      </c>
      <c r="O7" s="84" t="s">
        <v>257</v>
      </c>
      <c r="P7" s="84">
        <v>778129</v>
      </c>
      <c r="Q7" s="38" t="s">
        <v>281</v>
      </c>
      <c r="R7" s="38" t="s">
        <v>259</v>
      </c>
      <c r="S7" s="84" t="s">
        <v>282</v>
      </c>
      <c r="T7" s="84" t="s">
        <v>282</v>
      </c>
      <c r="U7" s="84" t="s">
        <v>261</v>
      </c>
      <c r="V7" s="84" t="s">
        <v>262</v>
      </c>
      <c r="W7" s="84">
        <v>0</v>
      </c>
      <c r="X7" s="38" t="s">
        <v>263</v>
      </c>
      <c r="Y7" s="84">
        <v>355252917</v>
      </c>
      <c r="Z7" s="38" t="s">
        <v>283</v>
      </c>
      <c r="AA7" s="108" t="s">
        <v>265</v>
      </c>
      <c r="AB7" s="84">
        <v>42000</v>
      </c>
      <c r="AC7" s="108" t="s">
        <v>266</v>
      </c>
      <c r="AD7" s="84">
        <v>24</v>
      </c>
      <c r="AE7" s="84" t="s">
        <v>267</v>
      </c>
      <c r="AF7" s="84" t="s">
        <v>268</v>
      </c>
      <c r="AG7" s="108" t="s">
        <v>269</v>
      </c>
      <c r="AH7" s="84" t="s">
        <v>270</v>
      </c>
      <c r="AI7" s="108" t="s">
        <v>271</v>
      </c>
      <c r="AJ7" s="84">
        <v>2240</v>
      </c>
      <c r="AK7" s="84">
        <v>2240</v>
      </c>
      <c r="AL7" s="108" t="s">
        <v>272</v>
      </c>
      <c r="AM7" s="84">
        <v>42000</v>
      </c>
      <c r="AN7" s="112">
        <v>10410.41</v>
      </c>
      <c r="AO7" s="112">
        <v>52410.41</v>
      </c>
      <c r="AP7" s="112">
        <v>0</v>
      </c>
      <c r="AQ7" s="112">
        <v>1341.59</v>
      </c>
      <c r="AR7" s="112">
        <v>1341.59</v>
      </c>
      <c r="AS7" s="112">
        <v>0</v>
      </c>
      <c r="AT7" s="112">
        <v>0</v>
      </c>
      <c r="AU7" s="112">
        <v>0</v>
      </c>
      <c r="AV7" s="84">
        <v>24</v>
      </c>
      <c r="AW7" s="84"/>
      <c r="AX7" s="84"/>
      <c r="AY7" s="108" t="s">
        <v>272</v>
      </c>
      <c r="AZ7" s="84">
        <v>16357.54</v>
      </c>
      <c r="BA7" s="84">
        <v>212.87</v>
      </c>
      <c r="BB7" s="84" t="s">
        <v>273</v>
      </c>
      <c r="BC7" s="84" t="s">
        <v>145</v>
      </c>
      <c r="BD7" s="108"/>
      <c r="BE7" s="84">
        <v>0</v>
      </c>
      <c r="BF7" s="38" t="s">
        <v>282</v>
      </c>
      <c r="BG7" s="84" t="s">
        <v>284</v>
      </c>
      <c r="BH7" s="114" t="s">
        <v>275</v>
      </c>
      <c r="BI7" s="38" t="s">
        <v>110</v>
      </c>
      <c r="BJ7" s="85"/>
      <c r="BK7" s="84"/>
      <c r="BL7" s="38" t="s">
        <v>114</v>
      </c>
      <c r="BM7" s="115" t="s">
        <v>119</v>
      </c>
      <c r="BN7" s="116" t="s">
        <v>200</v>
      </c>
      <c r="BO7" s="84" t="s">
        <v>245</v>
      </c>
      <c r="BP7" s="84">
        <v>25187</v>
      </c>
      <c r="BQ7" s="117" t="s">
        <v>204</v>
      </c>
      <c r="BR7" s="118" t="s">
        <v>285</v>
      </c>
    </row>
    <row r="8" spans="1:70" s="113" customFormat="1" ht="15" customHeight="1" x14ac:dyDescent="0.3">
      <c r="A8" s="84">
        <v>4</v>
      </c>
      <c r="B8" s="38" t="s">
        <v>248</v>
      </c>
      <c r="C8" s="38" t="s">
        <v>249</v>
      </c>
      <c r="D8" s="38" t="s">
        <v>250</v>
      </c>
      <c r="E8" s="38" t="s">
        <v>251</v>
      </c>
      <c r="F8" s="38" t="s">
        <v>252</v>
      </c>
      <c r="G8" s="84" t="s">
        <v>253</v>
      </c>
      <c r="H8" s="38" t="s">
        <v>252</v>
      </c>
      <c r="I8" s="84">
        <v>17084</v>
      </c>
      <c r="J8" s="38" t="s">
        <v>254</v>
      </c>
      <c r="K8" s="84">
        <v>17084</v>
      </c>
      <c r="L8" s="84" t="s">
        <v>255</v>
      </c>
      <c r="M8" s="38" t="s">
        <v>256</v>
      </c>
      <c r="N8" s="84">
        <v>24454</v>
      </c>
      <c r="O8" s="84" t="s">
        <v>257</v>
      </c>
      <c r="P8" s="84">
        <v>778129</v>
      </c>
      <c r="Q8" s="38" t="s">
        <v>281</v>
      </c>
      <c r="R8" s="38" t="s">
        <v>259</v>
      </c>
      <c r="S8" s="84" t="s">
        <v>286</v>
      </c>
      <c r="T8" s="84" t="s">
        <v>286</v>
      </c>
      <c r="U8" s="84" t="s">
        <v>261</v>
      </c>
      <c r="V8" s="84" t="s">
        <v>262</v>
      </c>
      <c r="W8" s="84">
        <v>0</v>
      </c>
      <c r="X8" s="38" t="s">
        <v>263</v>
      </c>
      <c r="Y8" s="84">
        <v>356207652</v>
      </c>
      <c r="Z8" s="38" t="s">
        <v>287</v>
      </c>
      <c r="AA8" s="108" t="s">
        <v>288</v>
      </c>
      <c r="AB8" s="84">
        <v>42000</v>
      </c>
      <c r="AC8" s="108" t="s">
        <v>266</v>
      </c>
      <c r="AD8" s="84">
        <v>24</v>
      </c>
      <c r="AE8" s="84" t="s">
        <v>267</v>
      </c>
      <c r="AF8" s="84" t="s">
        <v>268</v>
      </c>
      <c r="AG8" s="108" t="s">
        <v>289</v>
      </c>
      <c r="AH8" s="84" t="s">
        <v>270</v>
      </c>
      <c r="AI8" s="108" t="s">
        <v>290</v>
      </c>
      <c r="AJ8" s="84">
        <v>2240</v>
      </c>
      <c r="AK8" s="84">
        <v>2240</v>
      </c>
      <c r="AL8" s="108" t="s">
        <v>272</v>
      </c>
      <c r="AM8" s="84">
        <v>42000</v>
      </c>
      <c r="AN8" s="112">
        <v>10164.25</v>
      </c>
      <c r="AO8" s="112">
        <v>52164.25</v>
      </c>
      <c r="AP8" s="112">
        <v>0</v>
      </c>
      <c r="AQ8" s="112">
        <v>2189.75</v>
      </c>
      <c r="AR8" s="112">
        <v>2189.75</v>
      </c>
      <c r="AS8" s="112">
        <v>0</v>
      </c>
      <c r="AT8" s="112">
        <v>0</v>
      </c>
      <c r="AU8" s="112">
        <v>0</v>
      </c>
      <c r="AV8" s="84">
        <v>24</v>
      </c>
      <c r="AW8" s="84"/>
      <c r="AX8" s="84"/>
      <c r="AY8" s="108" t="s">
        <v>272</v>
      </c>
      <c r="AZ8" s="84">
        <v>20536.990000000002</v>
      </c>
      <c r="BA8" s="84">
        <v>267.26</v>
      </c>
      <c r="BB8" s="84" t="s">
        <v>273</v>
      </c>
      <c r="BC8" s="84" t="s">
        <v>145</v>
      </c>
      <c r="BD8" s="108"/>
      <c r="BE8" s="84">
        <v>0</v>
      </c>
      <c r="BF8" s="38" t="s">
        <v>286</v>
      </c>
      <c r="BG8" s="84" t="s">
        <v>291</v>
      </c>
      <c r="BH8" s="114" t="s">
        <v>275</v>
      </c>
      <c r="BI8" s="38" t="s">
        <v>110</v>
      </c>
      <c r="BJ8" s="85"/>
      <c r="BK8" s="84"/>
      <c r="BL8" s="38" t="s">
        <v>114</v>
      </c>
      <c r="BM8" s="115" t="s">
        <v>119</v>
      </c>
      <c r="BN8" s="116" t="s">
        <v>200</v>
      </c>
      <c r="BO8" s="84" t="s">
        <v>245</v>
      </c>
      <c r="BP8" s="84">
        <v>28941</v>
      </c>
      <c r="BQ8" s="117" t="s">
        <v>204</v>
      </c>
      <c r="BR8" s="118" t="s">
        <v>292</v>
      </c>
    </row>
    <row r="9" spans="1:70" s="113" customFormat="1" ht="15" customHeight="1" x14ac:dyDescent="0.3">
      <c r="A9" s="84">
        <v>5</v>
      </c>
      <c r="B9" s="38" t="s">
        <v>248</v>
      </c>
      <c r="C9" s="38" t="s">
        <v>249</v>
      </c>
      <c r="D9" s="38" t="s">
        <v>250</v>
      </c>
      <c r="E9" s="38" t="s">
        <v>251</v>
      </c>
      <c r="F9" s="38" t="s">
        <v>252</v>
      </c>
      <c r="G9" s="84" t="s">
        <v>253</v>
      </c>
      <c r="H9" s="38" t="s">
        <v>252</v>
      </c>
      <c r="I9" s="84">
        <v>16992</v>
      </c>
      <c r="J9" s="38" t="s">
        <v>293</v>
      </c>
      <c r="K9" s="84">
        <v>16992</v>
      </c>
      <c r="L9" s="84" t="s">
        <v>255</v>
      </c>
      <c r="M9" s="38" t="s">
        <v>256</v>
      </c>
      <c r="N9" s="84">
        <v>24375</v>
      </c>
      <c r="O9" s="84" t="s">
        <v>294</v>
      </c>
      <c r="P9" s="84">
        <v>39406</v>
      </c>
      <c r="Q9" s="38" t="s">
        <v>295</v>
      </c>
      <c r="R9" s="38" t="s">
        <v>296</v>
      </c>
      <c r="S9" s="84" t="s">
        <v>297</v>
      </c>
      <c r="T9" s="84" t="s">
        <v>297</v>
      </c>
      <c r="U9" s="84" t="s">
        <v>298</v>
      </c>
      <c r="V9" s="84" t="s">
        <v>262</v>
      </c>
      <c r="W9" s="84">
        <v>541</v>
      </c>
      <c r="X9" s="38" t="s">
        <v>263</v>
      </c>
      <c r="Y9" s="84">
        <v>350927823</v>
      </c>
      <c r="Z9" s="38" t="s">
        <v>299</v>
      </c>
      <c r="AA9" s="108" t="s">
        <v>300</v>
      </c>
      <c r="AB9" s="84">
        <v>31514</v>
      </c>
      <c r="AC9" s="108" t="s">
        <v>301</v>
      </c>
      <c r="AD9" s="84">
        <v>18</v>
      </c>
      <c r="AE9" s="84" t="s">
        <v>302</v>
      </c>
      <c r="AF9" s="84" t="s">
        <v>303</v>
      </c>
      <c r="AG9" s="108" t="s">
        <v>304</v>
      </c>
      <c r="AH9" s="84" t="s">
        <v>305</v>
      </c>
      <c r="AI9" s="108" t="s">
        <v>306</v>
      </c>
      <c r="AJ9" s="84">
        <v>2083</v>
      </c>
      <c r="AK9" s="84">
        <v>2150</v>
      </c>
      <c r="AL9" s="108" t="s">
        <v>307</v>
      </c>
      <c r="AM9" s="84">
        <v>23345.01</v>
      </c>
      <c r="AN9" s="112">
        <v>6687.99</v>
      </c>
      <c r="AO9" s="112">
        <v>30033</v>
      </c>
      <c r="AP9" s="112">
        <v>8168.99</v>
      </c>
      <c r="AQ9" s="112">
        <v>431.01</v>
      </c>
      <c r="AR9" s="112">
        <v>8600</v>
      </c>
      <c r="AS9" s="112">
        <v>8168.99</v>
      </c>
      <c r="AT9" s="112">
        <v>431.01</v>
      </c>
      <c r="AU9" s="112">
        <v>8600</v>
      </c>
      <c r="AV9" s="84">
        <v>27</v>
      </c>
      <c r="AW9" s="84"/>
      <c r="AX9" s="84"/>
      <c r="AY9" s="108"/>
      <c r="AZ9" s="84"/>
      <c r="BA9" s="84"/>
      <c r="BB9" s="84" t="s">
        <v>308</v>
      </c>
      <c r="BC9" s="84" t="s">
        <v>145</v>
      </c>
      <c r="BD9" s="108"/>
      <c r="BE9" s="84">
        <v>0</v>
      </c>
      <c r="BF9" s="38" t="s">
        <v>297</v>
      </c>
      <c r="BG9" s="84" t="s">
        <v>309</v>
      </c>
      <c r="BH9" s="114" t="s">
        <v>275</v>
      </c>
      <c r="BI9" s="38" t="s">
        <v>110</v>
      </c>
      <c r="BJ9" s="85"/>
      <c r="BK9" s="84"/>
      <c r="BL9" s="38" t="s">
        <v>114</v>
      </c>
      <c r="BM9" s="115" t="s">
        <v>119</v>
      </c>
      <c r="BN9" s="116" t="s">
        <v>200</v>
      </c>
      <c r="BO9" s="84" t="s">
        <v>245</v>
      </c>
      <c r="BP9" s="84">
        <v>8600</v>
      </c>
      <c r="BQ9" s="117" t="s">
        <v>204</v>
      </c>
      <c r="BR9" s="118" t="s">
        <v>310</v>
      </c>
    </row>
    <row r="10" spans="1:70" s="113" customFormat="1" ht="15" customHeight="1" x14ac:dyDescent="0.3">
      <c r="A10" s="84">
        <v>6</v>
      </c>
      <c r="B10" s="38" t="s">
        <v>248</v>
      </c>
      <c r="C10" s="38" t="s">
        <v>249</v>
      </c>
      <c r="D10" s="38" t="s">
        <v>250</v>
      </c>
      <c r="E10" s="38" t="s">
        <v>251</v>
      </c>
      <c r="F10" s="38" t="s">
        <v>252</v>
      </c>
      <c r="G10" s="84" t="s">
        <v>253</v>
      </c>
      <c r="H10" s="38" t="s">
        <v>252</v>
      </c>
      <c r="I10" s="84">
        <v>17094</v>
      </c>
      <c r="J10" s="38" t="s">
        <v>311</v>
      </c>
      <c r="K10" s="84">
        <v>17094</v>
      </c>
      <c r="L10" s="84" t="s">
        <v>312</v>
      </c>
      <c r="M10" s="38" t="s">
        <v>313</v>
      </c>
      <c r="N10" s="84">
        <v>24441</v>
      </c>
      <c r="O10" s="84" t="s">
        <v>314</v>
      </c>
      <c r="P10" s="84">
        <v>39572</v>
      </c>
      <c r="Q10" s="38" t="s">
        <v>315</v>
      </c>
      <c r="R10" s="38" t="s">
        <v>259</v>
      </c>
      <c r="S10" s="84" t="s">
        <v>316</v>
      </c>
      <c r="T10" s="84" t="s">
        <v>316</v>
      </c>
      <c r="U10" s="84" t="s">
        <v>298</v>
      </c>
      <c r="V10" s="84" t="s">
        <v>262</v>
      </c>
      <c r="W10" s="84">
        <v>0</v>
      </c>
      <c r="X10" s="38" t="s">
        <v>263</v>
      </c>
      <c r="Y10" s="84">
        <v>353674759</v>
      </c>
      <c r="Z10" s="38" t="s">
        <v>317</v>
      </c>
      <c r="AA10" s="108" t="s">
        <v>318</v>
      </c>
      <c r="AB10" s="84">
        <v>80000</v>
      </c>
      <c r="AC10" s="108" t="s">
        <v>319</v>
      </c>
      <c r="AD10" s="84">
        <v>24</v>
      </c>
      <c r="AE10" s="84" t="s">
        <v>320</v>
      </c>
      <c r="AF10" s="84" t="s">
        <v>303</v>
      </c>
      <c r="AG10" s="108" t="s">
        <v>321</v>
      </c>
      <c r="AH10" s="84" t="s">
        <v>322</v>
      </c>
      <c r="AI10" s="108" t="s">
        <v>323</v>
      </c>
      <c r="AJ10" s="84">
        <v>4270</v>
      </c>
      <c r="AK10" s="84">
        <v>4270</v>
      </c>
      <c r="AL10" s="108" t="s">
        <v>324</v>
      </c>
      <c r="AM10" s="84">
        <v>50725.62</v>
      </c>
      <c r="AN10" s="112">
        <v>21864.38</v>
      </c>
      <c r="AO10" s="112">
        <v>72590</v>
      </c>
      <c r="AP10" s="112">
        <v>29274.38</v>
      </c>
      <c r="AQ10" s="112">
        <v>2644.62</v>
      </c>
      <c r="AR10" s="112">
        <v>31919</v>
      </c>
      <c r="AS10" s="112">
        <v>0</v>
      </c>
      <c r="AT10" s="112">
        <v>0</v>
      </c>
      <c r="AU10" s="112">
        <v>0</v>
      </c>
      <c r="AV10" s="84">
        <v>17</v>
      </c>
      <c r="AW10" s="84"/>
      <c r="AX10" s="84"/>
      <c r="AY10" s="108"/>
      <c r="AZ10" s="84"/>
      <c r="BA10" s="84"/>
      <c r="BB10" s="84" t="s">
        <v>308</v>
      </c>
      <c r="BC10" s="84" t="s">
        <v>145</v>
      </c>
      <c r="BD10" s="108"/>
      <c r="BE10" s="84">
        <v>0</v>
      </c>
      <c r="BF10" s="38" t="s">
        <v>316</v>
      </c>
      <c r="BG10" s="84" t="s">
        <v>325</v>
      </c>
      <c r="BH10" s="114" t="s">
        <v>275</v>
      </c>
      <c r="BI10" s="38" t="s">
        <v>110</v>
      </c>
      <c r="BJ10" s="85"/>
      <c r="BK10" s="84"/>
      <c r="BL10" s="38" t="s">
        <v>114</v>
      </c>
      <c r="BM10" s="115" t="s">
        <v>119</v>
      </c>
      <c r="BN10" s="116" t="s">
        <v>200</v>
      </c>
      <c r="BO10" s="84" t="s">
        <v>245</v>
      </c>
      <c r="BP10" s="84">
        <v>42000</v>
      </c>
      <c r="BQ10" s="117" t="s">
        <v>204</v>
      </c>
      <c r="BR10" s="118" t="s">
        <v>326</v>
      </c>
    </row>
    <row r="11" spans="1:70" s="113" customFormat="1" ht="15" customHeight="1" x14ac:dyDescent="0.3">
      <c r="A11" s="84">
        <v>7</v>
      </c>
      <c r="B11" s="38" t="s">
        <v>248</v>
      </c>
      <c r="C11" s="38" t="s">
        <v>249</v>
      </c>
      <c r="D11" s="38" t="s">
        <v>250</v>
      </c>
      <c r="E11" s="38" t="s">
        <v>251</v>
      </c>
      <c r="F11" s="38" t="s">
        <v>252</v>
      </c>
      <c r="G11" s="84" t="s">
        <v>253</v>
      </c>
      <c r="H11" s="38" t="s">
        <v>252</v>
      </c>
      <c r="I11" s="84">
        <v>17057</v>
      </c>
      <c r="J11" s="38" t="s">
        <v>327</v>
      </c>
      <c r="K11" s="84">
        <v>17057</v>
      </c>
      <c r="L11" s="84" t="s">
        <v>328</v>
      </c>
      <c r="M11" s="38" t="s">
        <v>329</v>
      </c>
      <c r="N11" s="84">
        <v>476222</v>
      </c>
      <c r="O11" s="84" t="s">
        <v>330</v>
      </c>
      <c r="P11" s="84">
        <v>743184</v>
      </c>
      <c r="Q11" s="38" t="s">
        <v>331</v>
      </c>
      <c r="R11" s="38" t="s">
        <v>259</v>
      </c>
      <c r="S11" s="84" t="s">
        <v>332</v>
      </c>
      <c r="T11" s="84" t="s">
        <v>332</v>
      </c>
      <c r="U11" s="84" t="s">
        <v>333</v>
      </c>
      <c r="V11" s="84" t="s">
        <v>262</v>
      </c>
      <c r="W11" s="84">
        <v>0</v>
      </c>
      <c r="X11" s="38" t="s">
        <v>263</v>
      </c>
      <c r="Y11" s="84">
        <v>356759499</v>
      </c>
      <c r="Z11" s="38" t="s">
        <v>334</v>
      </c>
      <c r="AA11" s="108" t="s">
        <v>335</v>
      </c>
      <c r="AB11" s="84">
        <v>42000</v>
      </c>
      <c r="AC11" s="108" t="s">
        <v>301</v>
      </c>
      <c r="AD11" s="84">
        <v>24</v>
      </c>
      <c r="AE11" s="84" t="s">
        <v>267</v>
      </c>
      <c r="AF11" s="84" t="s">
        <v>336</v>
      </c>
      <c r="AG11" s="108" t="s">
        <v>337</v>
      </c>
      <c r="AH11" s="84" t="s">
        <v>270</v>
      </c>
      <c r="AI11" s="108" t="s">
        <v>338</v>
      </c>
      <c r="AJ11" s="84">
        <v>2240</v>
      </c>
      <c r="AK11" s="84">
        <v>2240</v>
      </c>
      <c r="AL11" s="108" t="s">
        <v>339</v>
      </c>
      <c r="AM11" s="84">
        <v>20072.29</v>
      </c>
      <c r="AN11" s="112">
        <v>9047.7099999999991</v>
      </c>
      <c r="AO11" s="112">
        <v>29120</v>
      </c>
      <c r="AP11" s="112">
        <v>21927.71</v>
      </c>
      <c r="AQ11" s="112">
        <v>2816.29</v>
      </c>
      <c r="AR11" s="112">
        <v>24744</v>
      </c>
      <c r="AS11" s="112">
        <v>0</v>
      </c>
      <c r="AT11" s="112">
        <v>0</v>
      </c>
      <c r="AU11" s="112">
        <v>0</v>
      </c>
      <c r="AV11" s="84">
        <v>13</v>
      </c>
      <c r="AW11" s="84"/>
      <c r="AX11" s="84"/>
      <c r="AY11" s="108"/>
      <c r="AZ11" s="84"/>
      <c r="BA11" s="84"/>
      <c r="BB11" s="84" t="s">
        <v>308</v>
      </c>
      <c r="BC11" s="84" t="s">
        <v>145</v>
      </c>
      <c r="BD11" s="108"/>
      <c r="BE11" s="84">
        <v>0</v>
      </c>
      <c r="BF11" s="38" t="s">
        <v>332</v>
      </c>
      <c r="BG11" s="84" t="s">
        <v>340</v>
      </c>
      <c r="BH11" s="114" t="s">
        <v>275</v>
      </c>
      <c r="BI11" s="38" t="s">
        <v>110</v>
      </c>
      <c r="BJ11" s="85"/>
      <c r="BK11" s="84"/>
      <c r="BL11" s="38" t="s">
        <v>114</v>
      </c>
      <c r="BM11" s="115" t="s">
        <v>119</v>
      </c>
      <c r="BN11" s="116" t="s">
        <v>200</v>
      </c>
      <c r="BO11" s="84" t="s">
        <v>245</v>
      </c>
      <c r="BP11" s="84">
        <v>22047</v>
      </c>
      <c r="BQ11" s="117" t="s">
        <v>204</v>
      </c>
      <c r="BR11" s="118" t="s">
        <v>341</v>
      </c>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2025-07-21T12:23:33Z</dcterms:modified>
</cp:coreProperties>
</file>