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"/>
    </mc:Choice>
  </mc:AlternateContent>
  <xr:revisionPtr revIDLastSave="78" documentId="8_{3FBF647F-5D9F-4FEC-A389-4BF0F7D8376B}" xr6:coauthVersionLast="47" xr6:coauthVersionMax="47" xr10:uidLastSave="{72617E6D-F933-4075-8D79-D39850E57CA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<sst xmlns="http://schemas.openxmlformats.org/spreadsheetml/2006/main" count="370" uniqueCount="304">
  <si>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</si>
  <si>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</si>
  <si>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</si>
  <si>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</si>
  <si>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</si>
  <si>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</si>
  <si>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</si>
  <si>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</si>
  <si>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</si>
  <si>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</si>
  <si>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</si>
  <si>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</si>
  <si>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</si>
  <si>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</si>
  <si>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</si>
  <si>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</si>
  <si>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</si>
  <si>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</si>
  <si>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</si>
  <si>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</si>
  <si>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</si>
  <si>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</si>
  <si>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</si>
  <si>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</si>
  <si>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</si>
  <si>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</si>
  <si>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</si>
  <si>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</si>
  <si>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</si>
  <si>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</si>
  <si>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</si>
  <si>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</si>
  <si>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</si>
  <si>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</si>
  <si>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</si>
  <si>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</si>
  <si>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</si>
  <si>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</si>
  <si>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</si>
  <si>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</si>
  <si>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</si>
  <si>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</si>
  <si>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</si>
  <si>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</si>
  <si>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</si>
  <si>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</si>
  <si>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</si>
  <si>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</si>
  <si>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</si>
  <si>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</si>
  <si>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</si>
  <si>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</si>
  <si>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</si>
  <si>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</si>
  <si>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</si>
  <si>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</si>
  <si>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</si>
  <si>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</si>
  <si>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</si>
  <si>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</si>
  <si>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</si>
  <si>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</si>
  <si>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</si>
  <si>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</si>
  <si>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</si>
  <si>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</si>
  <si>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</si>
  <si>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</si>
  <si>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</si>
  <si>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</si>
  <si>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</si>
  <si>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</si>
  <si>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</si>
  <si>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</si>
  <si>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</si>
  <si>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</si>
  <si>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</si>
  <si>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</si>
  <si>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</si>
  <si>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</si>
  <si>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</si>
  <si>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</si>
  <si>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</si>
  <si>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</si>
  <si>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</si>
  <si>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</si>
  <si>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</si>
  <si>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</si>
  <si>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</si>
  <si>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</si>
  <si>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</si>
  <si>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</si>
  <si>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</si>
  <si>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</si>
  <si>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</si>
  <si>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</si>
  <si>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</si>
  <si>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</si>
  <si>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</si>
  <si>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</si>
  <si>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</si>
  <si>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</si>
  <si>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</si>
  <si>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</si>
  <si>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</si>
  <si>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</si>
  <si>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</si>
  <si>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</si>
  <si>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</si>
  <si>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</si>
  <si>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</si>
  <si>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</si>
  <si>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</si>
  <si>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</si>
  <si>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</si>
  <si>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</si>
  <si>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</si>
  <si>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</si>
  <si>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</si>
  <si>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</si>
  <si>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</si>
  <si>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</si>
  <si>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</si>
  <si>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</si>
  <si>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</si>
  <si>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</si>
  <si>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</si>
  <si>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</si>
  <si>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</si>
  <si>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</si>
  <si>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</si>
  <si>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</si>
  <si>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</si>
  <si>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</si>
  <si>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</si>
  <si>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</si>
  <si>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</si>
  <si>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</si>
  <si>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</si>
  <si>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</si>
  <si>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</si>
  <si>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</si>
  <si>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</si>
  <si>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</si>
  <si>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</si>
  <si>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</si>
  <si>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</si>
  <si>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</si>
  <si>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</si>
  <si>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</si>
  <si>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</si>
  <si>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</si>
  <si>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</si>
  <si>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</si>
  <si>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</si>
  <si>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</si>
  <si>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</si>
  <si>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</si>
  <si>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</si>
  <si>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</si>
  <si>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</si>
  <si>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</si>
  <si>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</si>
  <si>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</si>
  <si>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</si>
  <si>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</si>
  <si>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</si>
  <si>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</si>
  <si>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</si>
  <si>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</si>
  <si>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</si>
  <si>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</si>
  <si>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</si>
  <si>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</si>
  <si>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</si>
  <si>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</si>
  <si>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</si>
  <si>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</si>
  <si>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</si>
  <si>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</si>
  <si>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</si>
  <si>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</si>
  <si>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</si>
  <si>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</si>
  <si>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</si>
  <si>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</si>
  <si>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</si>
  <si>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</si>
  <si>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</si>
  <si>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</si>
  <si>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</si>
  <si>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</si>
  <si>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</si>
  <si>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</si>
  <si>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</si>
  <si>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</si>
  <si>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</si>
  <si>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</si>
  <si>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</si>
  <si>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</si>
  <si>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</si>
  <si>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</si>
  <si>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</si>
  <si>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</si>
  <si>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</si>
  <si>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</si>
  <si>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</si>
  <si>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</si>
  <si>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</si>
  <si>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</si>
  <si>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</si>
  <si>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</si>
  <si>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</si>
  <si>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</si>
  <si>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</si>
  <si>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</si>
  <si>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</si>
  <si>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</si>
  <si>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</si>
  <si>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</si>
  <si>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</si>
  <si>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</si>
  <si>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</si>
  <si>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</si>
  <si>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</si>
  <si>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</si>
  <si>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</si>
  <si>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</si>
  <si>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</si>
  <si>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</si>
  <si>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</si>
  <si>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</si>
  <si>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</si>
  <si>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</si>
  <si>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</si>
  <si>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</si>
  <si>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</si>
  <si>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</si>
  <si>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</si>
  <si>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</si>
  <si>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</si>
  <si>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</si>
  <si>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</si>
  <si>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</si>
  <si>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</si>
  <si>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</si>
  <si>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</si>
  <si>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</si>
  <si>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</si>
  <si>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</si>
  <si>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Kotwa</t>
  </si>
  <si>
    <t>Jagdishpur</t>
  </si>
  <si>
    <t>BH3473</t>
  </si>
  <si>
    <t>Nautan</t>
  </si>
  <si>
    <t>LAXMIPUR</t>
  </si>
  <si>
    <t>SF0095538</t>
  </si>
  <si>
    <t>Kishan Kumar</t>
  </si>
  <si>
    <t>695047</t>
  </si>
  <si>
    <t>Pooja Laxmipur Ward4</t>
  </si>
  <si>
    <t>Chetana</t>
  </si>
  <si>
    <t>SSF6012286</t>
  </si>
  <si>
    <t>BC</t>
  </si>
  <si>
    <t>HINDU</t>
  </si>
  <si>
    <t>Agriculture &amp; Farming</t>
  </si>
  <si>
    <t>MANISHA KUMARI</t>
  </si>
  <si>
    <t>23-Apr-2024</t>
  </si>
  <si>
    <t>03</t>
  </si>
  <si>
    <t>1</t>
  </si>
  <si>
    <t>0 Yrs</t>
  </si>
  <si>
    <t>23 Apr 2024</t>
  </si>
  <si>
    <t>&lt;= 2 Years</t>
  </si>
  <si>
    <t>03-Jun-2024</t>
  </si>
  <si>
    <t>16-Jun-2025</t>
  </si>
  <si>
    <t>Open</t>
  </si>
  <si>
    <t>9162415680</t>
  </si>
  <si>
    <t>Govind Kumar / SF0081789</t>
  </si>
  <si>
    <t>Borrower paid her 03 emi of rs.2240*3=6720/- on date 03-11-24, 03-12-24 &amp; 03-01-25 to BM Sonu but he did not post her emi in fimo.</t>
  </si>
  <si>
    <t>Sonu Kumar</t>
  </si>
  <si>
    <t>SF0054566</t>
  </si>
  <si>
    <t>BM</t>
  </si>
  <si>
    <t>Borrower paid her emi of rs.2240/- on date 03-11-24 to BM Sonu but he did not post her emi in fimo.</t>
  </si>
  <si>
    <t>Borrower paid her emi of rs.2240/- on date 03-12-24 to BM Sonu but he did not post her emi in fimo.</t>
  </si>
  <si>
    <t>Borrower paid her emi of rs.2240/- on date 03-01-25 to BM Sonu but he did not post her emi in fimo.</t>
  </si>
  <si>
    <t>Dual Staff</t>
  </si>
  <si>
    <t>G1</t>
  </si>
  <si>
    <t>Vikash Shrivasatav</t>
  </si>
  <si>
    <t>SF0097774</t>
  </si>
  <si>
    <t>Branch Manager</t>
  </si>
  <si>
    <t>Available &amp; Updated</t>
  </si>
  <si>
    <t>G2</t>
  </si>
  <si>
    <t>Raja Kumar</t>
  </si>
  <si>
    <t>SF0077523</t>
  </si>
  <si>
    <t>Branch Quality Manager</t>
  </si>
  <si>
    <t>Complaint Lodged</t>
  </si>
  <si>
    <t>CSS</t>
  </si>
  <si>
    <t>Pappu Kumar ram/SF0098082</t>
  </si>
  <si>
    <t>Baban Kumar Ram/SF0064392</t>
  </si>
  <si>
    <t>Rakesh Kumar Singh/SF0007606</t>
  </si>
  <si>
    <t>Alok Kumar Raju/SF0091403</t>
  </si>
  <si>
    <t>Terminated</t>
  </si>
  <si>
    <t>Completed-Report Submitted</t>
  </si>
  <si>
    <t>Complaint raised by borrower to css that she paid her emi but still showing od. Post verification it is observed borrower paid her 03 emi of rs.2240*3=6720/- to BM Sonu Kumar/SF0054566 but he did not post that amount in fimo even he kept that amount in his pocket.</t>
  </si>
  <si>
    <t>FN25-26-01270</t>
  </si>
  <si>
    <t>Bihar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</si>
</sst>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4" sqref="C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BH3473</v>
      </c>
      <c r="D5" s="63" t="str">
        <f>IF('Physical Cash at Safe'!D28="Yes", 'Physical Cash at Safe'!A4, 'Borrower Wise Details'!C5)</f>
        <v>Nautan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45824</v>
      </c>
      <c r="H5" s="107" t="s">
        <v>294</v>
      </c>
      <c r="I5" s="61">
        <v>45824</v>
      </c>
      <c r="J5" s="74" t="str">
        <f>IF('Physical Cash at Safe'!D28="Yes",'Physical Cash at Safe'!E28,IF('Borrower Wise Details'!D5&lt;&gt;"",'Borrower Wise Details'!D5,""))</f>
        <v>FN25-26-01270</v>
      </c>
      <c r="K5" s="81">
        <v>1</v>
      </c>
      <c r="L5" s="82">
        <v>6720</v>
      </c>
      <c r="M5" s="82">
        <v>0</v>
      </c>
      <c r="N5" s="82" t="s">
        <v>295</v>
      </c>
      <c r="O5" s="82" t="s">
        <v>296</v>
      </c>
      <c r="P5" s="82" t="s">
        <v>297</v>
      </c>
      <c r="Q5" s="82" t="s">
        <v>298</v>
      </c>
      <c r="R5" s="75" t="str">
        <f>IF('Physical Cash at Safe'!$D$28="Yes", 'Physical Cash at Safe'!$A$28, IF('Borrower Wise Details'!F5&lt;&gt;"", 'Borrower Wise Details'!F5, ""))</f>
        <v>Sonu Kumar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SF0054566</v>
      </c>
      <c r="U5" s="77" t="s">
        <v>299</v>
      </c>
      <c r="V5" s="61">
        <v>45736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300</v>
      </c>
      <c r="Z5" s="61">
        <v>45845</v>
      </c>
      <c r="AA5" s="61">
        <v>45845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6720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45845</v>
      </c>
      <c r="AH5" s="70" t="s">
        <v>301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90" zoomScaleNormal="100" workbookViewId="0">
      <pane xSplit="1" ySplit="4" topLeftCell="BS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BH3473</v>
      </c>
      <c r="C5" s="50" t="str">
        <f>IF('Fraud Investigation Report'!D5="", "", 'Fraud Investigation Report'!D5)</f>
        <v>Nautan</v>
      </c>
      <c r="D5" s="68" t="str">
        <f>IF(OR('Fraud Investigation Report'!R5="", 'Fraud Investigation Report'!R5=0), "", 'Fraud Investigation Report'!R5)</f>
        <v>Sonu Kumar</v>
      </c>
      <c r="E5" s="68" t="str">
        <f>IF(OR('Fraud Investigation Report'!T5="", 'Fraud Investigation Report'!T5=0), "", 'Fraud Investigation Report'!T5)</f>
        <v>SF0054566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FN25-26-01270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6720</v>
      </c>
      <c r="Q5" s="49"/>
      <c r="R5" s="84" t="s">
        <v>293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2" sqref="C2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303</v>
      </c>
      <c r="B6" s="18">
        <v>45845</v>
      </c>
      <c r="C6" s="18">
        <v>45844</v>
      </c>
      <c r="D6" s="18">
        <v>45845</v>
      </c>
      <c r="E6" s="19">
        <v>0.58333333333333337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357</v>
      </c>
      <c r="C11" s="23">
        <f>B11*A11</f>
        <v>178500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125</v>
      </c>
      <c r="C12" s="23">
        <f>B12*A12</f>
        <v>25000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410</v>
      </c>
      <c r="C13" s="23">
        <f t="shared" ref="C13:C17" si="1">B13*A13</f>
        <v>41000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55</v>
      </c>
      <c r="C14" s="23">
        <f t="shared" si="1"/>
        <v>2750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36</v>
      </c>
      <c r="C15" s="23">
        <f t="shared" si="1"/>
        <v>720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29</v>
      </c>
      <c r="C16" s="23">
        <f t="shared" si="1"/>
        <v>290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4</v>
      </c>
      <c r="C18" s="23">
        <f>B18</f>
        <v>4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248264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>
        <v>248264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6</v>
      </c>
      <c r="D21" s="33" t="s">
        <v>89</v>
      </c>
      <c r="E21" s="34">
        <v>248270</v>
      </c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283</v>
      </c>
      <c r="C32" s="37" t="s">
        <v>82</v>
      </c>
      <c r="D32" s="136" t="s">
        <v>288</v>
      </c>
      <c r="E32" s="137"/>
    </row>
    <row r="33" spans="1:5" ht="18" customHeight="1" x14ac:dyDescent="0.3">
      <c r="A33" s="37" t="s">
        <v>83</v>
      </c>
      <c r="B33" s="106" t="s">
        <v>284</v>
      </c>
      <c r="C33" s="39" t="s">
        <v>84</v>
      </c>
      <c r="D33" s="130" t="s">
        <v>289</v>
      </c>
      <c r="E33" s="131"/>
    </row>
    <row r="34" spans="1:5" ht="27.6" x14ac:dyDescent="0.3">
      <c r="A34" s="39" t="s">
        <v>220</v>
      </c>
      <c r="B34" s="38" t="s">
        <v>285</v>
      </c>
      <c r="C34" s="39" t="s">
        <v>221</v>
      </c>
      <c r="D34" s="132" t="s">
        <v>290</v>
      </c>
      <c r="E34" s="133"/>
    </row>
    <row r="35" spans="1:5" ht="27.6" x14ac:dyDescent="0.3">
      <c r="A35" s="39" t="s">
        <v>222</v>
      </c>
      <c r="B35" s="38" t="s">
        <v>286</v>
      </c>
      <c r="C35" s="39" t="s">
        <v>224</v>
      </c>
      <c r="D35" s="132" t="s">
        <v>291</v>
      </c>
      <c r="E35" s="133"/>
    </row>
    <row r="36" spans="1:5" ht="25.5" customHeight="1" x14ac:dyDescent="0.3">
      <c r="A36" s="39" t="s">
        <v>223</v>
      </c>
      <c r="B36" s="38" t="s">
        <v>287</v>
      </c>
      <c r="C36" s="39" t="s">
        <v>225</v>
      </c>
      <c r="D36" s="134" t="s">
        <v>292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V5" activePane="bottomRight" state="frozen"/>
      <selection pane="topRight" activeCell="K1" sqref="K1"/>
      <selection pane="bottomLeft" activeCell="A5" sqref="A5"/>
      <selection pane="bottomRight" activeCell="P4" sqref="P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BH3473</v>
      </c>
      <c r="C5" s="119" t="str">
        <f>IF('Loan Outstanding Report'!$H$5="", "", 'Loan Outstanding Report'!$H$5)</f>
        <v>Nautan</v>
      </c>
      <c r="D5" s="41" t="s">
        <v>302</v>
      </c>
      <c r="E5" s="65">
        <v>45845</v>
      </c>
      <c r="F5" s="38" t="s">
        <v>277</v>
      </c>
      <c r="G5" s="49" t="s">
        <v>278</v>
      </c>
      <c r="H5" s="49" t="s">
        <v>279</v>
      </c>
      <c r="I5" s="120" t="s">
        <v>257</v>
      </c>
      <c r="J5" s="120" t="s">
        <v>260</v>
      </c>
      <c r="K5" s="120" t="s">
        <v>264</v>
      </c>
      <c r="L5" s="11">
        <v>356456445</v>
      </c>
      <c r="M5" s="65" t="s">
        <v>265</v>
      </c>
      <c r="N5" s="124">
        <v>42000</v>
      </c>
      <c r="O5" s="124">
        <v>2240</v>
      </c>
      <c r="P5" s="121" t="s">
        <v>139</v>
      </c>
      <c r="Q5" s="80">
        <v>45599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280</v>
      </c>
    </row>
    <row r="6" spans="1:23" ht="25.05" customHeight="1" x14ac:dyDescent="0.3">
      <c r="A6" s="64">
        <v>2</v>
      </c>
      <c r="B6" s="60" t="str">
        <f>IF(J6&lt;&gt;"", $B$5, "")</f>
        <v>BH3473</v>
      </c>
      <c r="C6" s="119" t="str">
        <f>IF(J6&lt;&gt;"", $C$5, "")</f>
        <v>Nautan</v>
      </c>
      <c r="D6" s="41" t="str">
        <f>IF(J6&lt;&gt;"", $D$5, "")</f>
        <v>FN25-26-01270</v>
      </c>
      <c r="E6" s="65">
        <v>45845</v>
      </c>
      <c r="F6" s="38" t="s">
        <v>277</v>
      </c>
      <c r="G6" s="49" t="s">
        <v>278</v>
      </c>
      <c r="H6" s="49" t="s">
        <v>279</v>
      </c>
      <c r="I6" s="120" t="s">
        <v>257</v>
      </c>
      <c r="J6" s="120" t="s">
        <v>260</v>
      </c>
      <c r="K6" s="120" t="s">
        <v>264</v>
      </c>
      <c r="L6" s="11">
        <v>356456445</v>
      </c>
      <c r="M6" s="65" t="s">
        <v>265</v>
      </c>
      <c r="N6" s="124">
        <v>42000</v>
      </c>
      <c r="O6" s="124">
        <v>2240</v>
      </c>
      <c r="P6" s="121" t="s">
        <v>139</v>
      </c>
      <c r="Q6" s="80">
        <v>45629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281</v>
      </c>
    </row>
    <row r="7" spans="1:23" ht="25.05" customHeight="1" x14ac:dyDescent="0.3">
      <c r="A7" s="64">
        <v>3</v>
      </c>
      <c r="B7" s="60" t="str">
        <f t="shared" ref="B7:B70" si="2">IF(J7&lt;&gt;"", $B$5, "")</f>
        <v>BH3473</v>
      </c>
      <c r="C7" s="119" t="str">
        <f t="shared" ref="C7:C70" si="3">IF(J7&lt;&gt;"", $C$5, "")</f>
        <v>Nautan</v>
      </c>
      <c r="D7" s="41" t="str">
        <f t="shared" ref="D7:D70" si="4">IF(J7&lt;&gt;"", $D$5, "")</f>
        <v>FN25-26-01270</v>
      </c>
      <c r="E7" s="65">
        <v>45845</v>
      </c>
      <c r="F7" s="38" t="s">
        <v>277</v>
      </c>
      <c r="G7" s="49" t="s">
        <v>278</v>
      </c>
      <c r="H7" s="49" t="s">
        <v>279</v>
      </c>
      <c r="I7" s="120" t="s">
        <v>257</v>
      </c>
      <c r="J7" s="120" t="s">
        <v>260</v>
      </c>
      <c r="K7" s="120" t="s">
        <v>264</v>
      </c>
      <c r="L7" s="11">
        <v>356456445</v>
      </c>
      <c r="M7" s="65" t="s">
        <v>265</v>
      </c>
      <c r="N7" s="124">
        <v>42000</v>
      </c>
      <c r="O7" s="124">
        <v>2240</v>
      </c>
      <c r="P7" s="121" t="s">
        <v>139</v>
      </c>
      <c r="Q7" s="80">
        <v>45660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282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xSplit="16" ySplit="4" topLeftCell="BN5" activePane="bottomRight" state="frozen"/>
      <selection pane="topRight" activeCell="Q1" sqref="Q1"/>
      <selection pane="bottomLeft" activeCell="A5" sqref="A5"/>
      <selection pane="bottomRight" activeCell="F5" sqref="F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221146</v>
      </c>
      <c r="J5" s="38" t="s">
        <v>254</v>
      </c>
      <c r="K5" s="84">
        <v>221146</v>
      </c>
      <c r="L5" s="84" t="s">
        <v>255</v>
      </c>
      <c r="M5" s="38" t="s">
        <v>256</v>
      </c>
      <c r="N5" s="84">
        <v>30923</v>
      </c>
      <c r="O5" s="84" t="s">
        <v>257</v>
      </c>
      <c r="P5" s="84">
        <v>47763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356456445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14643.93</v>
      </c>
      <c r="AN5" s="112">
        <v>7756.07</v>
      </c>
      <c r="AO5" s="112">
        <v>22400</v>
      </c>
      <c r="AP5" s="112">
        <v>27356.07</v>
      </c>
      <c r="AQ5" s="112">
        <v>4555.93</v>
      </c>
      <c r="AR5" s="112">
        <v>31912</v>
      </c>
      <c r="AS5" s="112">
        <v>6884.58</v>
      </c>
      <c r="AT5" s="112">
        <v>2075.42</v>
      </c>
      <c r="AU5" s="112">
        <v>8960</v>
      </c>
      <c r="AV5" s="84">
        <v>14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45845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6720</v>
      </c>
      <c r="BQ5" s="117" t="s">
        <v>201</v>
      </c>
      <c r="BR5" s="118" t="s">
        <v>276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Vishalkumar Singh</cp:lastModifiedBy>
  <cp:lastPrinted>2025-05-06T06:37:39Z</cp:lastPrinted>
  <dcterms:created xsi:type="dcterms:W3CDTF">2023-04-07T11:05:50Z</dcterms:created>
  <dcterms:modified xsi:type="dcterms:W3CDTF">2025-07-07T12:24:36Z</dcterms:modified>
</cp:coreProperties>
</file>