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vishalkumar_singh_spandanasphoorty_com/Documents/Desktop/"/>
    </mc:Choice>
  </mc:AlternateContent>
  <xr:revisionPtr revIDLastSave="101" documentId="8_{3FBF647F-5D9F-4FEC-A389-4BF0F7D8376B}" xr6:coauthVersionLast="47" xr6:coauthVersionMax="47" xr10:uidLastSave="{7D99C8D8-A9AC-4E79-A63C-A019366C6DEC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<sst xmlns="http://schemas.openxmlformats.org/spreadsheetml/2006/main" count="350" uniqueCount="302">
  <si>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</si>
  <si>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</si>
  <si>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</si>
  <si>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</si>
  <si>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</si>
  <si>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</si>
  <si>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</si>
  <si>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</si>
  <si>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</si>
  <si>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</si>
  <si>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</si>
  <si>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</si>
  <si>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</si>
  <si>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</si>
  <si>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</si>
  <si>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</si>
  <si>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</si>
  <si>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</si>
  <si>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</si>
  <si>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</si>
  <si>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</si>
  <si>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</si>
  <si>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</si>
  <si>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</si>
  <si>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</si>
  <si>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</si>
  <si>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</si>
  <si>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</si>
  <si>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</si>
  <si>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</si>
  <si>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</si>
  <si>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</si>
  <si>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</si>
  <si>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</si>
  <si>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</si>
  <si>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</si>
  <si>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</si>
  <si>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</si>
  <si>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</si>
  <si>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</si>
  <si>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</si>
  <si>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</si>
  <si>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</si>
  <si>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</si>
  <si>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</si>
  <si>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</si>
  <si>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</si>
  <si>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</si>
  <si>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</si>
  <si>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</si>
  <si>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</si>
  <si>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</si>
  <si>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</si>
  <si>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</si>
  <si>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</si>
  <si>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</si>
  <si>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</si>
  <si>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</si>
  <si>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</si>
  <si>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</si>
  <si>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</si>
  <si>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</si>
  <si>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</si>
  <si>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</si>
  <si>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</si>
  <si>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</si>
  <si>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</si>
  <si>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</si>
  <si>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</si>
  <si>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</si>
  <si>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</si>
  <si>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</si>
  <si>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</si>
  <si>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</si>
  <si>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</si>
  <si>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</si>
  <si>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</si>
  <si>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</si>
  <si>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</si>
  <si>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</si>
  <si>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</si>
  <si>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</si>
  <si>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</si>
  <si>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</si>
  <si>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</si>
  <si>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</si>
  <si>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</si>
  <si>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</si>
  <si>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</si>
  <si>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</si>
  <si>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</si>
  <si>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</si>
  <si>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</si>
  <si>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</si>
  <si>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</si>
  <si>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</si>
  <si>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</si>
  <si>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</si>
  <si>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</si>
  <si>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</si>
  <si>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</si>
  <si>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</si>
  <si>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</si>
  <si>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</si>
  <si>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</si>
  <si>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</si>
  <si>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</si>
  <si>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</si>
  <si>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</si>
  <si>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</si>
  <si>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</si>
  <si>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</si>
  <si>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</si>
  <si>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</si>
  <si>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</si>
  <si>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</si>
  <si>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</si>
  <si>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</si>
  <si>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</si>
  <si>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</si>
  <si>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</si>
  <si>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</si>
  <si>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</si>
  <si>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</si>
  <si>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</si>
  <si>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</si>
  <si>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</si>
  <si>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</si>
  <si>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</si>
  <si>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</si>
  <si>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</si>
  <si>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</si>
  <si>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</si>
  <si>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</si>
  <si>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</si>
  <si>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</si>
  <si>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</si>
  <si>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</si>
  <si>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</si>
  <si>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</si>
  <si>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</si>
  <si>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</si>
  <si>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</si>
  <si>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</si>
  <si>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</si>
  <si>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</si>
  <si>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</si>
  <si>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</si>
  <si>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</si>
  <si>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</si>
  <si>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</si>
  <si>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</si>
  <si>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</si>
  <si>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</si>
  <si>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</si>
  <si>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</si>
  <si>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</si>
  <si>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</si>
  <si>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</si>
  <si>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</si>
  <si>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</si>
  <si>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</si>
  <si>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</si>
  <si>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</si>
  <si>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</si>
  <si>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</si>
  <si>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</si>
  <si>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</si>
  <si>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</si>
  <si>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</si>
  <si>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</si>
  <si>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</si>
  <si>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</si>
  <si>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</si>
  <si>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</si>
  <si>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</si>
  <si>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</si>
  <si>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</si>
  <si>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</si>
  <si>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</si>
  <si>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</si>
  <si>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</si>
  <si>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</si>
  <si>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</si>
  <si>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</si>
  <si>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</si>
  <si>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</si>
  <si>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</si>
  <si>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</si>
  <si>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</si>
  <si>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</si>
  <si>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</si>
  <si>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</si>
  <si>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</si>
  <si>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</si>
  <si>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</si>
  <si>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</si>
  <si>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</si>
  <si>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</si>
  <si>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</si>
  <si>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</si>
  <si>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</si>
  <si>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</si>
  <si>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</si>
  <si>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</si>
  <si>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</si>
  <si>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</si>
  <si>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</si>
  <si>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</si>
  <si>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</si>
  <si>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</si>
  <si>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</si>
  <si>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</si>
  <si>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</si>
  <si>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</si>
  <si>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</si>
  <si>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</si>
  <si>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</si>
  <si>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</si>
  <si>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</si>
  <si>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</si>
  <si>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</si>
  <si>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</si>
  <si>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</si>
  <si>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</si>
  <si>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</si>
  <si>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</si>
  <si>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</si>
  <si>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</si>
  <si>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</si>
  <si>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</si>
  <si>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</si>
  <si>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</si>
  <si>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</si>
  <si>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</si>
  <si>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</si>
  <si>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</si>
  <si>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</si>
  <si>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</si>
  <si>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</si>
  <si>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</si>
  <si>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</si>
  <si>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</si>
  <si>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</si>
  <si>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</si>
  <si>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</si>
  <si>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</si>
  <si>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</si>
  <si>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Bihar-1</t>
  </si>
  <si>
    <t>Motihari</t>
  </si>
  <si>
    <t>Kotwa</t>
  </si>
  <si>
    <t>Jagdishpur</t>
  </si>
  <si>
    <t>BH3956</t>
  </si>
  <si>
    <t>Nautan-2</t>
  </si>
  <si>
    <t>Kohargar</t>
  </si>
  <si>
    <t>SF0094519</t>
  </si>
  <si>
    <t>Rohit Kumar Patel</t>
  </si>
  <si>
    <t>Kohargar C15</t>
  </si>
  <si>
    <t>Kohargar C15 Assha Devi Achhelal Das Ward 51</t>
  </si>
  <si>
    <t>Chetana</t>
  </si>
  <si>
    <t>SSF3794534</t>
  </si>
  <si>
    <t>BC</t>
  </si>
  <si>
    <t>HINDU</t>
  </si>
  <si>
    <t>Animal Husbandry &amp; Poultry</t>
  </si>
  <si>
    <t>CHAMPA DEVI</t>
  </si>
  <si>
    <t>26-Apr-2023</t>
  </si>
  <si>
    <t>07</t>
  </si>
  <si>
    <t>1</t>
  </si>
  <si>
    <t>1 Yrs</t>
  </si>
  <si>
    <t>26 Apr 2023</t>
  </si>
  <si>
    <t>&lt;= 2 Years</t>
  </si>
  <si>
    <t>07-Jun-2023</t>
  </si>
  <si>
    <t>07-May-2025</t>
  </si>
  <si>
    <t>Open</t>
  </si>
  <si>
    <t>7667742430</t>
  </si>
  <si>
    <t>Govind Kumar/SF0081789</t>
  </si>
  <si>
    <t>Borrower paid her emi of rs.2240/- on dated 07-08-24 to LO Ashish but he did not post that amount in fimo.</t>
  </si>
  <si>
    <t>Ashish Kumar</t>
  </si>
  <si>
    <t>SF0071178</t>
  </si>
  <si>
    <t>LO</t>
  </si>
  <si>
    <t>Dual Staff</t>
  </si>
  <si>
    <t>G2</t>
  </si>
  <si>
    <t xml:space="preserve">Chandan Kumar </t>
  </si>
  <si>
    <t>SF0089250</t>
  </si>
  <si>
    <t>Branch Quality Manager</t>
  </si>
  <si>
    <t xml:space="preserve">Available &amp; Updated </t>
  </si>
  <si>
    <t>G1</t>
  </si>
  <si>
    <t>Rangila Kumar</t>
  </si>
  <si>
    <t>SF0096941</t>
  </si>
  <si>
    <t>Loan Officer</t>
  </si>
  <si>
    <t>BH3473</t>
  </si>
  <si>
    <t>Nautan</t>
  </si>
  <si>
    <t>Bihar</t>
  </si>
  <si>
    <t>Complaint Lodged</t>
  </si>
  <si>
    <t>CSS</t>
  </si>
  <si>
    <t>Pappu Kumar ram/SF0098082</t>
  </si>
  <si>
    <t>Baban Kumar Ram/SF0064392</t>
  </si>
  <si>
    <t>Rakesh Kumar Singh/SF0007606</t>
  </si>
  <si>
    <t>Alok Kumar Raju/SF0091403</t>
  </si>
  <si>
    <t>Completed-Report Submitted</t>
  </si>
  <si>
    <t>FN25-26-01294</t>
  </si>
  <si>
    <t>Complaint raised by borrower to css that she paid her emi but still showing od. Post verification it is observed that borrower paid her emi of rs.2250/- on 07-08-24 to LO Ashish/SF0071178 but he did not post that amount in fimo even he kept that amount in his pocket. The final fraud amount is rs.2250/-.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</si>
</sst>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BH3956</v>
      </c>
      <c r="D5" s="63" t="str">
        <f>IF('Physical Cash at Safe'!D28="Yes", 'Physical Cash at Safe'!A4, 'Borrower Wise Details'!C5)</f>
        <v>Nautan-2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Motihari</v>
      </c>
      <c r="G5" s="61">
        <v>45832</v>
      </c>
      <c r="H5" s="107" t="s">
        <v>294</v>
      </c>
      <c r="I5" s="61">
        <v>45847</v>
      </c>
      <c r="J5" s="74" t="str">
        <f>IF('Physical Cash at Safe'!D28="Yes",'Physical Cash at Safe'!E28,IF('Borrower Wise Details'!D5&lt;&gt;"",'Borrower Wise Details'!D5,""))</f>
        <v>FN25-26-01294</v>
      </c>
      <c r="K5" s="81">
        <v>1</v>
      </c>
      <c r="L5" s="82">
        <v>2250</v>
      </c>
      <c r="M5" s="82">
        <v>0</v>
      </c>
      <c r="N5" s="82" t="s">
        <v>295</v>
      </c>
      <c r="O5" s="82" t="s">
        <v>296</v>
      </c>
      <c r="P5" s="82" t="s">
        <v>297</v>
      </c>
      <c r="Q5" s="82" t="s">
        <v>298</v>
      </c>
      <c r="R5" s="75" t="str">
        <f>IF('Physical Cash at Safe'!$D$28="Yes", 'Physical Cash at Safe'!$A$28, IF('Borrower Wise Details'!F5&lt;&gt;"", 'Borrower Wise Details'!F5, ""))</f>
        <v>Ashish Kumar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SF0071178</v>
      </c>
      <c r="U5" s="77" t="s">
        <v>199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299</v>
      </c>
      <c r="Z5" s="61">
        <v>45847</v>
      </c>
      <c r="AA5" s="61">
        <v>45847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2250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2250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45848</v>
      </c>
      <c r="AH5" s="70" t="s">
        <v>301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BH3956</v>
      </c>
      <c r="C5" s="50" t="str">
        <f>IF('Fraud Investigation Report'!D5="", "", 'Fraud Investigation Report'!D5)</f>
        <v>Nautan-2</v>
      </c>
      <c r="D5" s="68" t="str">
        <f>IF(OR('Fraud Investigation Report'!R5="", 'Fraud Investigation Report'!R5=0), "", 'Fraud Investigation Report'!R5)</f>
        <v>Ashish Kumar</v>
      </c>
      <c r="E5" s="68" t="str">
        <f>IF(OR('Fraud Investigation Report'!T5="", 'Fraud Investigation Report'!T5=0), "", 'Fraud Investigation Report'!T5)</f>
        <v>SF0071178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FN25-26-01294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2250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2250</v>
      </c>
      <c r="Q5" s="49"/>
      <c r="R5" s="84" t="s">
        <v>293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7" sqref="A7:E7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1" t="s">
        <v>2</v>
      </c>
      <c r="B1" s="132"/>
      <c r="C1" s="132"/>
      <c r="D1" s="132"/>
      <c r="E1" s="133"/>
    </row>
    <row r="2" spans="1:5" ht="18" x14ac:dyDescent="0.35">
      <c r="A2" s="14"/>
      <c r="B2" s="134" t="s">
        <v>3</v>
      </c>
      <c r="C2" s="134"/>
      <c r="D2" s="13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290</v>
      </c>
      <c r="B4" s="41" t="s">
        <v>291</v>
      </c>
      <c r="C4" s="41" t="s">
        <v>251</v>
      </c>
      <c r="D4" s="41" t="s">
        <v>250</v>
      </c>
      <c r="E4" s="41" t="s">
        <v>249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292</v>
      </c>
      <c r="B6" s="18">
        <v>45847</v>
      </c>
      <c r="C6" s="18">
        <v>45846</v>
      </c>
      <c r="D6" s="18">
        <v>45847</v>
      </c>
      <c r="E6" s="19">
        <v>0.625</v>
      </c>
    </row>
    <row r="7" spans="1:5" ht="15.6" x14ac:dyDescent="0.3">
      <c r="A7" s="135" t="s">
        <v>70</v>
      </c>
      <c r="B7" s="136"/>
      <c r="C7" s="136"/>
      <c r="D7" s="136"/>
      <c r="E7" s="136"/>
    </row>
    <row r="8" spans="1:5" ht="15" customHeight="1" x14ac:dyDescent="0.3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4" x14ac:dyDescent="0.3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91</v>
      </c>
      <c r="C11" s="23">
        <f>B11*A11</f>
        <v>45500</v>
      </c>
      <c r="D11" s="25">
        <v>0</v>
      </c>
      <c r="E11" s="23">
        <f t="shared" ref="E11:E17" si="0">D11*A11</f>
        <v>0</v>
      </c>
    </row>
    <row r="12" spans="1:5" ht="14.4" x14ac:dyDescent="0.3">
      <c r="A12" s="24">
        <v>200</v>
      </c>
      <c r="B12" s="25">
        <v>32</v>
      </c>
      <c r="C12" s="23">
        <f>B12*A12</f>
        <v>6400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137</v>
      </c>
      <c r="C13" s="23">
        <f t="shared" ref="C13:C17" si="1">B13*A13</f>
        <v>13700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>
        <v>9</v>
      </c>
      <c r="C14" s="23">
        <f t="shared" si="1"/>
        <v>450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5</v>
      </c>
      <c r="C15" s="23">
        <f t="shared" si="1"/>
        <v>100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8</v>
      </c>
      <c r="C18" s="23">
        <f>B18</f>
        <v>8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66158</v>
      </c>
      <c r="D19" s="30" t="s">
        <v>76</v>
      </c>
      <c r="E19" s="31">
        <f>SUM(E10:E18)</f>
        <v>0</v>
      </c>
    </row>
    <row r="20" spans="1:5" ht="30" customHeight="1" x14ac:dyDescent="0.3">
      <c r="A20" s="143" t="s">
        <v>97</v>
      </c>
      <c r="B20" s="144"/>
      <c r="C20" s="32">
        <v>66158</v>
      </c>
      <c r="D20" s="33" t="s">
        <v>91</v>
      </c>
      <c r="E20" s="34">
        <v>0</v>
      </c>
    </row>
    <row r="21" spans="1:5" ht="30" customHeight="1" x14ac:dyDescent="0.3">
      <c r="A21" s="145" t="s">
        <v>88</v>
      </c>
      <c r="B21" s="146"/>
      <c r="C21" s="34">
        <v>2</v>
      </c>
      <c r="D21" s="33" t="s">
        <v>89</v>
      </c>
      <c r="E21" s="34">
        <v>66160</v>
      </c>
    </row>
    <row r="22" spans="1:5" ht="30" customHeight="1" x14ac:dyDescent="0.3">
      <c r="A22" s="145" t="s">
        <v>77</v>
      </c>
      <c r="B22" s="146"/>
      <c r="C22" s="34">
        <v>0</v>
      </c>
      <c r="D22" s="35" t="s">
        <v>78</v>
      </c>
      <c r="E22" s="34" t="s">
        <v>199</v>
      </c>
    </row>
    <row r="23" spans="1:5" ht="30" customHeight="1" x14ac:dyDescent="0.3">
      <c r="A23" s="145" t="s">
        <v>79</v>
      </c>
      <c r="B23" s="146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">
      <c r="A24" s="33" t="s">
        <v>80</v>
      </c>
      <c r="B24" s="130"/>
      <c r="C24" s="130"/>
      <c r="D24" s="130"/>
      <c r="E24" s="130"/>
    </row>
    <row r="25" spans="1:5" ht="57.75" customHeight="1" x14ac:dyDescent="0.3">
      <c r="A25" s="36" t="s">
        <v>81</v>
      </c>
      <c r="B25" s="152"/>
      <c r="C25" s="152"/>
      <c r="D25" s="152"/>
      <c r="E25" s="152"/>
    </row>
    <row r="26" spans="1:5" ht="20.100000000000001" customHeight="1" x14ac:dyDescent="0.3">
      <c r="A26" s="157" t="s">
        <v>189</v>
      </c>
      <c r="B26" s="157"/>
      <c r="C26" s="157"/>
      <c r="D26" s="157"/>
      <c r="E26" s="15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55" t="s">
        <v>218</v>
      </c>
      <c r="E29" s="156"/>
    </row>
    <row r="30" spans="1:5" ht="40.049999999999997" customHeight="1" x14ac:dyDescent="0.3">
      <c r="A30" s="127"/>
      <c r="B30" s="127"/>
      <c r="C30" s="128">
        <f>A30-B30</f>
        <v>0</v>
      </c>
      <c r="D30" s="158"/>
      <c r="E30" s="159"/>
    </row>
    <row r="31" spans="1:5" ht="15" customHeight="1" x14ac:dyDescent="0.3">
      <c r="A31" s="160"/>
      <c r="B31" s="161"/>
      <c r="C31" s="161"/>
      <c r="D31" s="161"/>
      <c r="E31" s="162"/>
    </row>
    <row r="32" spans="1:5" ht="24.75" customHeight="1" x14ac:dyDescent="0.3">
      <c r="A32" s="37" t="s">
        <v>219</v>
      </c>
      <c r="B32" s="38" t="s">
        <v>280</v>
      </c>
      <c r="C32" s="37" t="s">
        <v>82</v>
      </c>
      <c r="D32" s="153" t="s">
        <v>285</v>
      </c>
      <c r="E32" s="154"/>
    </row>
    <row r="33" spans="1:5" ht="18" customHeight="1" x14ac:dyDescent="0.3">
      <c r="A33" s="37" t="s">
        <v>83</v>
      </c>
      <c r="B33" s="106" t="s">
        <v>281</v>
      </c>
      <c r="C33" s="39" t="s">
        <v>84</v>
      </c>
      <c r="D33" s="147" t="s">
        <v>286</v>
      </c>
      <c r="E33" s="148"/>
    </row>
    <row r="34" spans="1:5" ht="27.6" x14ac:dyDescent="0.3">
      <c r="A34" s="39" t="s">
        <v>220</v>
      </c>
      <c r="B34" s="38" t="s">
        <v>282</v>
      </c>
      <c r="C34" s="39" t="s">
        <v>221</v>
      </c>
      <c r="D34" s="149" t="s">
        <v>287</v>
      </c>
      <c r="E34" s="150"/>
    </row>
    <row r="35" spans="1:5" ht="27.6" x14ac:dyDescent="0.3">
      <c r="A35" s="39" t="s">
        <v>222</v>
      </c>
      <c r="B35" s="38" t="s">
        <v>283</v>
      </c>
      <c r="C35" s="39" t="s">
        <v>224</v>
      </c>
      <c r="D35" s="149" t="s">
        <v>288</v>
      </c>
      <c r="E35" s="150"/>
    </row>
    <row r="36" spans="1:5" ht="25.5" customHeight="1" x14ac:dyDescent="0.3">
      <c r="A36" s="39" t="s">
        <v>223</v>
      </c>
      <c r="B36" s="38" t="s">
        <v>284</v>
      </c>
      <c r="C36" s="39" t="s">
        <v>225</v>
      </c>
      <c r="D36" s="151" t="s">
        <v>289</v>
      </c>
      <c r="E36" s="151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W5" activePane="bottomRight" state="frozen"/>
      <selection pane="topRight" activeCell="K1" sqref="K1"/>
      <selection pane="bottomLeft" activeCell="A5" sqref="A5"/>
      <selection pane="bottomRight" activeCell="W5" sqref="W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BH3956</v>
      </c>
      <c r="C5" s="119" t="str">
        <f>IF('Loan Outstanding Report'!$H$5="", "", 'Loan Outstanding Report'!$H$5)</f>
        <v>Nautan-2</v>
      </c>
      <c r="D5" s="41" t="s">
        <v>300</v>
      </c>
      <c r="E5" s="65">
        <v>45847</v>
      </c>
      <c r="F5" s="38" t="s">
        <v>277</v>
      </c>
      <c r="G5" s="49" t="s">
        <v>278</v>
      </c>
      <c r="H5" s="49" t="s">
        <v>279</v>
      </c>
      <c r="I5" s="120" t="s">
        <v>257</v>
      </c>
      <c r="J5" s="120" t="s">
        <v>260</v>
      </c>
      <c r="K5" s="120" t="s">
        <v>264</v>
      </c>
      <c r="L5" s="11">
        <v>351460802</v>
      </c>
      <c r="M5" s="65" t="s">
        <v>265</v>
      </c>
      <c r="N5" s="124">
        <v>42000</v>
      </c>
      <c r="O5" s="124">
        <v>2250</v>
      </c>
      <c r="P5" s="121" t="s">
        <v>139</v>
      </c>
      <c r="Q5" s="80">
        <v>45511</v>
      </c>
      <c r="R5" s="124">
        <v>2250</v>
      </c>
      <c r="S5" s="124">
        <v>0</v>
      </c>
      <c r="T5" s="124">
        <v>0</v>
      </c>
      <c r="U5" s="125">
        <f t="shared" ref="U5" si="0">IF(AND(ISBLANK(R5),ISBLANK(S5),ISBLANK(T5)),"",R5-(S5+T5))</f>
        <v>2250</v>
      </c>
      <c r="V5" s="117" t="s">
        <v>201</v>
      </c>
      <c r="W5" s="122" t="s">
        <v>276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90" workbookViewId="0">
      <pane xSplit="16" ySplit="4" topLeftCell="BJ5" activePane="bottomRight" state="frozen"/>
      <selection pane="topRight" activeCell="Q1" sqref="Q1"/>
      <selection pane="bottomLeft" activeCell="A5" sqref="A5"/>
      <selection pane="bottomRight" activeCell="BK5" sqref="BK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21280</v>
      </c>
      <c r="J5" s="38" t="s">
        <v>254</v>
      </c>
      <c r="K5" s="84">
        <v>21280</v>
      </c>
      <c r="L5" s="84" t="s">
        <v>255</v>
      </c>
      <c r="M5" s="38" t="s">
        <v>256</v>
      </c>
      <c r="N5" s="84">
        <v>405018</v>
      </c>
      <c r="O5" s="84" t="s">
        <v>257</v>
      </c>
      <c r="P5" s="84">
        <v>610534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351460802</v>
      </c>
      <c r="Z5" s="38" t="s">
        <v>264</v>
      </c>
      <c r="AA5" s="108" t="s">
        <v>265</v>
      </c>
      <c r="AB5" s="84">
        <v>42000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2250</v>
      </c>
      <c r="AK5" s="84">
        <v>2250</v>
      </c>
      <c r="AL5" s="108" t="s">
        <v>272</v>
      </c>
      <c r="AM5" s="84">
        <v>39750</v>
      </c>
      <c r="AN5" s="112">
        <v>12318</v>
      </c>
      <c r="AO5" s="112">
        <v>52068</v>
      </c>
      <c r="AP5" s="112">
        <v>2250</v>
      </c>
      <c r="AQ5" s="112">
        <v>0</v>
      </c>
      <c r="AR5" s="112">
        <v>2250</v>
      </c>
      <c r="AS5" s="112">
        <v>2250</v>
      </c>
      <c r="AT5" s="112">
        <v>0</v>
      </c>
      <c r="AU5" s="112">
        <v>2250</v>
      </c>
      <c r="AV5" s="84">
        <v>25</v>
      </c>
      <c r="AW5" s="84"/>
      <c r="AX5" s="84"/>
      <c r="AY5" s="108"/>
      <c r="AZ5" s="84"/>
      <c r="BA5" s="84"/>
      <c r="BB5" s="84" t="s">
        <v>273</v>
      </c>
      <c r="BC5" s="84"/>
      <c r="BD5" s="108"/>
      <c r="BE5" s="84">
        <v>0</v>
      </c>
      <c r="BF5" s="38" t="s">
        <v>260</v>
      </c>
      <c r="BG5" s="84" t="s">
        <v>274</v>
      </c>
      <c r="BH5" s="114" t="s">
        <v>275</v>
      </c>
      <c r="BI5" s="38" t="s">
        <v>110</v>
      </c>
      <c r="BJ5" s="85">
        <v>45847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2240</v>
      </c>
      <c r="BQ5" s="117" t="s">
        <v>201</v>
      </c>
      <c r="BR5" s="118" t="s">
        <v>276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Vishalkumar Singh</cp:lastModifiedBy>
  <cp:lastPrinted>2025-05-06T06:37:39Z</cp:lastPrinted>
  <dcterms:created xsi:type="dcterms:W3CDTF">2023-04-07T11:05:50Z</dcterms:created>
  <dcterms:modified xsi:type="dcterms:W3CDTF">2025-07-10T04:14:08Z</dcterms:modified>
</cp:coreProperties>
</file>