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33A9E76D-5DD3-4B94-B1CA-A0458C1735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<sst xmlns="http://schemas.openxmlformats.org/spreadsheetml/2006/main" count="334" uniqueCount="290">
  <si>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</si>
  <si>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</si>
  <si>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</si>
  <si>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</si>
  <si>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</si>
  <si>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</si>
  <si>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</si>
  <si>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</si>
  <si>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</si>
  <si>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</si>
  <si>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</si>
  <si>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</si>
  <si>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</si>
  <si>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</si>
  <si>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</si>
  <si>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</si>
  <si>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</si>
  <si>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</si>
  <si>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</si>
  <si>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</si>
  <si>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</si>
  <si>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</si>
  <si>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</si>
  <si>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</si>
  <si>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</si>
  <si>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</si>
  <si>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</si>
  <si>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</si>
  <si>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</si>
  <si>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</si>
  <si>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</si>
  <si>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</si>
  <si>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</si>
  <si>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</si>
  <si>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</si>
  <si>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</si>
  <si>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</si>
  <si>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</si>
  <si>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</si>
  <si>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</si>
  <si>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</si>
  <si>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</si>
  <si>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</si>
  <si>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</si>
  <si>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</si>
  <si>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</si>
  <si>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</si>
  <si>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</si>
  <si>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</si>
  <si>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</si>
  <si>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</si>
  <si>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</si>
  <si>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</si>
  <si>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</si>
  <si>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</si>
  <si>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</si>
  <si>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</si>
  <si>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</si>
  <si>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</si>
  <si>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</si>
  <si>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</si>
  <si>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</si>
  <si>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</si>
  <si>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</si>
  <si>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</si>
  <si>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</si>
  <si>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</si>
  <si>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</si>
  <si>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</si>
  <si>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</si>
  <si>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</si>
  <si>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</si>
  <si>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</si>
  <si>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</si>
  <si>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</si>
  <si>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</si>
  <si>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</si>
  <si>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</si>
  <si>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</si>
  <si>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</si>
  <si>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</si>
  <si>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</si>
  <si>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</si>
  <si>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</si>
  <si>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</si>
  <si>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</si>
  <si>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</si>
  <si>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</si>
  <si>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</si>
  <si>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</si>
  <si>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</si>
  <si>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</si>
  <si>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</si>
  <si>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</si>
  <si>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</si>
  <si>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</si>
  <si>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</si>
  <si>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</si>
  <si>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</si>
  <si>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</si>
  <si>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</si>
  <si>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</si>
  <si>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</si>
  <si>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</si>
  <si>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</si>
  <si>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</si>
  <si>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</si>
  <si>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</si>
  <si>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</si>
  <si>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</si>
  <si>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</si>
  <si>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</si>
  <si>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</si>
  <si>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</si>
  <si>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</si>
  <si>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</si>
  <si>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</si>
  <si>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</si>
  <si>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</si>
  <si>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</si>
  <si>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</si>
  <si>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</si>
  <si>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</si>
  <si>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</si>
  <si>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</si>
  <si>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</si>
  <si>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</si>
  <si>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</si>
  <si>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</si>
  <si>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</si>
  <si>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</si>
  <si>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</si>
  <si>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</si>
  <si>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</si>
  <si>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</si>
  <si>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</si>
  <si>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</si>
  <si>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</si>
  <si>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</si>
  <si>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</si>
  <si>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</si>
  <si>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</si>
  <si>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</si>
  <si>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</si>
  <si>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</si>
  <si>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</si>
  <si>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</si>
  <si>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</si>
  <si>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</si>
  <si>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</si>
  <si>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</si>
  <si>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</si>
  <si>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</si>
  <si>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</si>
  <si>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</si>
  <si>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</si>
  <si>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</si>
  <si>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</si>
  <si>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</si>
  <si>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</si>
  <si>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</si>
  <si>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</si>
  <si>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</si>
  <si>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</si>
  <si>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</si>
  <si>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</si>
  <si>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</si>
  <si>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</si>
  <si>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</si>
  <si>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</si>
  <si>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</si>
  <si>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</si>
  <si>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</si>
  <si>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</si>
  <si>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</si>
  <si>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</si>
  <si>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</si>
  <si>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</si>
  <si>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</si>
  <si>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</si>
  <si>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</si>
  <si>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</si>
  <si>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</si>
  <si>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</si>
  <si>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</si>
  <si>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</si>
  <si>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</si>
  <si>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</si>
  <si>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</si>
  <si>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</si>
  <si>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</si>
  <si>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</si>
  <si>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</si>
  <si>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</si>
  <si>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</si>
  <si>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</si>
  <si>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</si>
  <si>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</si>
  <si>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</si>
  <si>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</si>
  <si>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</si>
  <si>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</si>
  <si>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</si>
  <si>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</si>
  <si>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</si>
  <si>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</si>
  <si>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</si>
  <si>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</si>
  <si>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</si>
  <si>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</si>
  <si>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</si>
  <si>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</si>
  <si>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</si>
  <si>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</si>
  <si>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</si>
  <si>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</si>
  <si>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</si>
  <si>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</si>
  <si>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</si>
  <si>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</si>
  <si>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</si>
  <si>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</si>
  <si>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</si>
  <si>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</si>
  <si>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</si>
  <si>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</si>
  <si>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</si>
  <si>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</si>
  <si>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</si>
  <si>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</si>
  <si>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</si>
  <si>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</si>
  <si>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</si>
  <si>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</si>
  <si>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</si>
  <si>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</si>
  <si>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</si>
  <si>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</si>
  <si>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</si>
  <si>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</si>
  <si>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</si>
  <si>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</si>
  <si>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</si>
  <si>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</si>
  <si>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</si>
  <si>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</si>
  <si>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</si>
  <si>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</si>
  <si>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</si>
  <si>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</si>
  <si>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</si>
  <si>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</si>
  <si>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Bhavnagar</t>
  </si>
  <si>
    <t>GR2979</t>
  </si>
  <si>
    <t>Palitana</t>
  </si>
  <si>
    <t>SF0090157</t>
  </si>
  <si>
    <t>Khambhalya Dharmik Bharatbhai</t>
  </si>
  <si>
    <t>697075</t>
  </si>
  <si>
    <t>SHIPAYWADO 01</t>
  </si>
  <si>
    <t>Chetana</t>
  </si>
  <si>
    <t>SID951375736590</t>
  </si>
  <si>
    <t>OBC</t>
  </si>
  <si>
    <t>MUSLIM</t>
  </si>
  <si>
    <t>Agriculture &amp; Farming</t>
  </si>
  <si>
    <t>KHOKHAR MEMUDABEN GAFARBHAI</t>
  </si>
  <si>
    <t>28-Dec-2023</t>
  </si>
  <si>
    <t>Tue</t>
  </si>
  <si>
    <t>3</t>
  </si>
  <si>
    <t>5 Yrs</t>
  </si>
  <si>
    <t>11 Mar 2020</t>
  </si>
  <si>
    <t>&gt; 4 to 6 Years</t>
  </si>
  <si>
    <t>13-Feb-2024</t>
  </si>
  <si>
    <t>08-Oct-2024</t>
  </si>
  <si>
    <t>Open</t>
  </si>
  <si>
    <t>8000664719</t>
  </si>
  <si>
    <t>Borrower was paid her precloser Amount Rs.45211/- on 10-Jan-2024 to BM Jignesh Parmar but he paid borrower Emi as a Instalment month of Feb-24 to Oct-24 total Rs.30240/-(3360*9) left Rs:14971/- not posted in FIMO.</t>
  </si>
  <si>
    <t>FN25-26-01305</t>
  </si>
  <si>
    <t>Jigneshkumar Parmar</t>
  </si>
  <si>
    <t>SF0079801</t>
  </si>
  <si>
    <t>Branch Manager</t>
  </si>
  <si>
    <t>CSS</t>
  </si>
  <si>
    <t>Terminated</t>
  </si>
  <si>
    <t>Completed-Report Submitted</t>
  </si>
  <si>
    <t>No Action Taken</t>
  </si>
  <si>
    <t>Chavda Ashvinbhai Kanubhai/SF0098211</t>
  </si>
  <si>
    <t>Vipul Kumar Sevak/SF0021971</t>
  </si>
  <si>
    <t>Pandey Akshay/SF0082745</t>
  </si>
  <si>
    <t>Vimesh Shah/SF0062146</t>
  </si>
  <si>
    <t>DilipKumar Khant/SF0071691</t>
  </si>
  <si>
    <t>Dear Team,
As per the CSS team, the Internal Audit (IA) Team conducted the verification in JLY 2025, it was observed that a fraud amounting to Rs. 45211/- has taken place. Specifically, the Jigneshkumar Parmar/Branch Manager/SF0079801 , the collected amounts from borrowers but only for posted Rs:30240/- left Amount Rs:14971/- not posted in FIMO failed to perform the following actions:
Additionally, it was observed that the branch manager collected EMI payments from 1 borrowers, amounting Rs. 45211/- has taken but only for posted Rs:30240/- left Amount Rs:14971/- not posted in FIMO, and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</si>
</sst>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15" fontId="34" fillId="15" borderId="15" xfId="0" applyNumberFormat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left" vertical="center"/>
    </xf>
    <xf numFmtId="0" fontId="34" fillId="0" borderId="10" xfId="0" applyFont="1" applyBorder="1" applyAlignment="1">
      <alignment horizontal="left" vertical="center"/>
    </xf>
    <xf numFmtId="0" fontId="34" fillId="0" borderId="9" xfId="0" applyFont="1" applyBorder="1" applyAlignment="1">
      <alignment horizontal="left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GR2979</v>
      </c>
      <c r="D5" s="63" t="str">
        <f>IF('Physical Cash at Safe'!D28="Yes", 'Physical Cash at Safe'!B4, 'Borrower Wise Details'!C5)</f>
        <v>Palitana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131">
        <v>45841</v>
      </c>
      <c r="H5" s="106" t="s">
        <v>280</v>
      </c>
      <c r="I5" s="131">
        <v>45847</v>
      </c>
      <c r="J5" s="73" t="str">
        <f>IF('Physical Cash at Safe'!D28="Yes",'Physical Cash at Safe'!E28,IF('Borrower Wise Details'!D5&lt;&gt;"",'Borrower Wise Details'!D5,""))</f>
        <v>FN25-26-01305</v>
      </c>
      <c r="K5" s="80">
        <v>1</v>
      </c>
      <c r="L5" s="81">
        <v>45211</v>
      </c>
      <c r="M5" s="81">
        <v>30240</v>
      </c>
      <c r="N5" s="132" t="s">
        <v>284</v>
      </c>
      <c r="O5" s="133" t="s">
        <v>285</v>
      </c>
      <c r="P5" s="133" t="s">
        <v>286</v>
      </c>
      <c r="Q5" s="134" t="s">
        <v>287</v>
      </c>
      <c r="R5" s="74" t="str">
        <f>IF('Physical Cash at Safe'!$D$28="Yes", 'Physical Cash at Safe'!$A$28, IF('Borrower Wise Details'!F5&lt;&gt;"", 'Borrower Wise Details'!F5, ""))</f>
        <v>Jigneshkumar Parmar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SF0079801</v>
      </c>
      <c r="U5" s="76" t="s">
        <v>281</v>
      </c>
      <c r="V5" s="131">
        <v>45432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282</v>
      </c>
      <c r="Z5" s="61">
        <v>45848</v>
      </c>
      <c r="AA5" s="61">
        <v>45848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45211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30240</v>
      </c>
      <c r="AE5" s="125">
        <f>IF(AND(AC5="", AD5=""), "", IF(AD5="", AC5, AC5 - IF(ISNUMBER(AD5), AD5, 0)))</f>
        <v>14971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45848</v>
      </c>
      <c r="AH5" s="135" t="s">
        <v>289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3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GR2979</v>
      </c>
      <c r="C5" s="50" t="str">
        <f>IF('Fraud Investigation Report'!D5="", "", 'Fraud Investigation Report'!D5)</f>
        <v>Palitana</v>
      </c>
      <c r="D5" s="68" t="str">
        <f>IF(OR('Fraud Investigation Report'!R5="", 'Fraud Investigation Report'!R5=0), "", 'Fraud Investigation Report'!R5)</f>
        <v>Jigneshkumar Parmar</v>
      </c>
      <c r="E5" s="68" t="str">
        <f>IF(OR('Fraud Investigation Report'!T5="", 'Fraud Investigation Report'!T5=0), "", 'Fraud Investigation Report'!T5)</f>
        <v>SF0079801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FN25-26-01305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45211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45211</v>
      </c>
      <c r="O5" s="69">
        <f>IF('Fraud Investigation Report'!AD5="", "", 'Fraud Investigation Report'!AD5)</f>
        <v>30240</v>
      </c>
      <c r="P5" s="125">
        <f>IF(AND(N5="", O5=""), "", IF(O5="", N5, N5 - IF(ISNUMBER(O5), O5, 0)))</f>
        <v>14971</v>
      </c>
      <c r="Q5" s="49"/>
      <c r="R5" s="83" t="s">
        <v>283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8" t="s">
        <v>2</v>
      </c>
      <c r="B1" s="139"/>
      <c r="C1" s="139"/>
      <c r="D1" s="139"/>
      <c r="E1" s="140"/>
    </row>
    <row r="2" spans="1:5" ht="18.75" x14ac:dyDescent="0.3">
      <c r="A2" s="14"/>
      <c r="B2" s="141" t="s">
        <v>3</v>
      </c>
      <c r="C2" s="141"/>
      <c r="D2" s="14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2" t="s">
        <v>70</v>
      </c>
      <c r="B7" s="143"/>
      <c r="C7" s="143"/>
      <c r="D7" s="143"/>
      <c r="E7" s="143"/>
    </row>
    <row r="8" spans="1:5" ht="15" customHeight="1" x14ac:dyDescent="0.25">
      <c r="A8" s="144" t="s">
        <v>71</v>
      </c>
      <c r="B8" s="146" t="s">
        <v>92</v>
      </c>
      <c r="C8" s="147"/>
      <c r="D8" s="148" t="s">
        <v>72</v>
      </c>
      <c r="E8" s="149"/>
    </row>
    <row r="9" spans="1:5" x14ac:dyDescent="0.2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0" t="s">
        <v>97</v>
      </c>
      <c r="B20" s="151"/>
      <c r="C20" s="32"/>
      <c r="D20" s="33" t="s">
        <v>91</v>
      </c>
      <c r="E20" s="34"/>
    </row>
    <row r="21" spans="1:5" ht="30" customHeight="1" x14ac:dyDescent="0.25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25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25">
      <c r="A23" s="152" t="s">
        <v>79</v>
      </c>
      <c r="B23" s="15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7"/>
      <c r="C24" s="137"/>
      <c r="D24" s="137"/>
      <c r="E24" s="137"/>
    </row>
    <row r="25" spans="1:5" ht="57.75" customHeight="1" x14ac:dyDescent="0.25">
      <c r="A25" s="36" t="s">
        <v>81</v>
      </c>
      <c r="B25" s="159"/>
      <c r="C25" s="159"/>
      <c r="D25" s="159"/>
      <c r="E25" s="159"/>
    </row>
    <row r="26" spans="1:5" ht="20.100000000000001" customHeight="1" x14ac:dyDescent="0.25">
      <c r="A26" s="164" t="s">
        <v>190</v>
      </c>
      <c r="B26" s="164"/>
      <c r="C26" s="164"/>
      <c r="D26" s="164"/>
      <c r="E26" s="164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218</v>
      </c>
      <c r="D29" s="162" t="s">
        <v>219</v>
      </c>
      <c r="E29" s="163"/>
    </row>
    <row r="30" spans="1:5" ht="40.15" customHeight="1" x14ac:dyDescent="0.25">
      <c r="A30" s="127"/>
      <c r="B30" s="127"/>
      <c r="C30" s="128" t="str">
        <f>IF(AND(A30="",B30=""),"",A30-B30)</f>
        <v/>
      </c>
      <c r="D30" s="165"/>
      <c r="E30" s="166"/>
    </row>
    <row r="31" spans="1:5" ht="15" customHeight="1" x14ac:dyDescent="0.25">
      <c r="A31" s="167"/>
      <c r="B31" s="168"/>
      <c r="C31" s="168"/>
      <c r="D31" s="168"/>
      <c r="E31" s="169"/>
    </row>
    <row r="32" spans="1:5" ht="24.75" customHeight="1" x14ac:dyDescent="0.25">
      <c r="A32" s="37" t="s">
        <v>220</v>
      </c>
      <c r="B32" s="38"/>
      <c r="C32" s="37" t="s">
        <v>82</v>
      </c>
      <c r="D32" s="160"/>
      <c r="E32" s="161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54" t="s">
        <v>145</v>
      </c>
      <c r="E33" s="155"/>
    </row>
    <row r="34" spans="1:5" ht="25.5" x14ac:dyDescent="0.25">
      <c r="A34" s="39" t="s">
        <v>221</v>
      </c>
      <c r="B34" s="38"/>
      <c r="C34" s="39" t="s">
        <v>222</v>
      </c>
      <c r="D34" s="156"/>
      <c r="E34" s="157"/>
    </row>
    <row r="35" spans="1:5" ht="25.5" x14ac:dyDescent="0.25">
      <c r="A35" s="39" t="s">
        <v>223</v>
      </c>
      <c r="B35" s="38"/>
      <c r="C35" s="39" t="s">
        <v>225</v>
      </c>
      <c r="D35" s="156"/>
      <c r="E35" s="157"/>
    </row>
    <row r="36" spans="1:5" ht="25.5" customHeight="1" x14ac:dyDescent="0.25">
      <c r="A36" s="39" t="s">
        <v>224</v>
      </c>
      <c r="B36" s="38"/>
      <c r="C36" s="39" t="s">
        <v>226</v>
      </c>
      <c r="D36" s="158"/>
      <c r="E36" s="15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GR2979</v>
      </c>
      <c r="C5" s="118" t="str">
        <f>IF('Loan Outstanding Report'!$H$5="", "", 'Loan Outstanding Report'!$H$5)</f>
        <v>Palitana</v>
      </c>
      <c r="D5" s="41" t="s">
        <v>276</v>
      </c>
      <c r="E5" s="84">
        <v>45848</v>
      </c>
      <c r="F5" s="38" t="s">
        <v>277</v>
      </c>
      <c r="G5" s="49" t="s">
        <v>278</v>
      </c>
      <c r="H5" s="49" t="s">
        <v>279</v>
      </c>
      <c r="I5" s="119" t="s">
        <v>257</v>
      </c>
      <c r="J5" s="119" t="s">
        <v>260</v>
      </c>
      <c r="K5" s="119" t="s">
        <v>264</v>
      </c>
      <c r="L5" s="11">
        <v>353696873</v>
      </c>
      <c r="M5" s="65">
        <v>45288</v>
      </c>
      <c r="N5" s="123">
        <v>63000</v>
      </c>
      <c r="O5" s="123">
        <v>3360</v>
      </c>
      <c r="P5" s="120" t="s">
        <v>140</v>
      </c>
      <c r="Q5" s="79">
        <v>45301</v>
      </c>
      <c r="R5" s="123">
        <v>45211</v>
      </c>
      <c r="S5" s="123">
        <v>30240</v>
      </c>
      <c r="T5" s="123">
        <v>0</v>
      </c>
      <c r="U5" s="124">
        <f t="shared" ref="U5" si="0">IF(AND(ISBLANK(R5),ISBLANK(S5),ISBLANK(T5)),"",R5-(S5+T5))</f>
        <v>14971</v>
      </c>
      <c r="V5" s="116" t="s">
        <v>203</v>
      </c>
      <c r="W5" s="121" t="s">
        <v>275</v>
      </c>
    </row>
    <row r="6" spans="1:23" ht="25.15" customHeight="1" x14ac:dyDescent="0.2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>IF(J9&lt;&gt;"", $B$5, "")</f>
        <v/>
      </c>
      <c r="C9" s="118" t="str">
        <f>IF(J9&lt;&gt;"", $C$5, "")</f>
        <v/>
      </c>
      <c r="D9" s="41" t="str">
        <f>IF(J9&lt;&gt;"", $D$5, "")</f>
        <v/>
      </c>
      <c r="E9" s="65"/>
      <c r="F9" s="38" t="str">
        <f>IF(J9&lt;&gt;"", $F$5, "")</f>
        <v/>
      </c>
      <c r="G9" s="49" t="str">
        <f>IF(J9&lt;&gt;"", $G$5, "")</f>
        <v/>
      </c>
      <c r="H9" s="49" t="str">
        <f>IF(J9&lt;&gt;"", $H$5, "")</f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4" sqref="BR4"/>
    </sheetView>
  </sheetViews>
  <sheetFormatPr defaultColWidth="0" defaultRowHeight="15" zeroHeight="1" x14ac:dyDescent="0.25"/>
  <cols>
    <col min="1" max="1" width="8.5703125" style="98" customWidth="1"/>
    <col min="2" max="2" width="10.2851562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215</v>
      </c>
      <c r="B1" s="129">
        <v>45848</v>
      </c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213</v>
      </c>
      <c r="B2" s="129">
        <v>45848</v>
      </c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214</v>
      </c>
      <c r="B3" s="130">
        <v>0.375</v>
      </c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1" x14ac:dyDescent="0.2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254</v>
      </c>
      <c r="I5" s="83">
        <v>178002</v>
      </c>
      <c r="J5" s="38" t="s">
        <v>254</v>
      </c>
      <c r="K5" s="83">
        <v>178002</v>
      </c>
      <c r="L5" s="83" t="s">
        <v>255</v>
      </c>
      <c r="M5" s="38" t="s">
        <v>256</v>
      </c>
      <c r="N5" s="83">
        <v>62914</v>
      </c>
      <c r="O5" s="83" t="s">
        <v>257</v>
      </c>
      <c r="P5" s="83">
        <v>91466</v>
      </c>
      <c r="Q5" s="38" t="s">
        <v>258</v>
      </c>
      <c r="R5" s="38" t="s">
        <v>259</v>
      </c>
      <c r="S5" s="83" t="s">
        <v>260</v>
      </c>
      <c r="T5" s="83" t="s">
        <v>260</v>
      </c>
      <c r="U5" s="83" t="s">
        <v>261</v>
      </c>
      <c r="V5" s="83" t="s">
        <v>262</v>
      </c>
      <c r="W5" s="83">
        <v>0</v>
      </c>
      <c r="X5" s="38" t="s">
        <v>263</v>
      </c>
      <c r="Y5" s="83">
        <v>353696873</v>
      </c>
      <c r="Z5" s="38" t="s">
        <v>264</v>
      </c>
      <c r="AA5" s="107" t="s">
        <v>265</v>
      </c>
      <c r="AB5" s="83">
        <v>63000</v>
      </c>
      <c r="AC5" s="107" t="s">
        <v>266</v>
      </c>
      <c r="AD5" s="83">
        <v>24</v>
      </c>
      <c r="AE5" s="83" t="s">
        <v>267</v>
      </c>
      <c r="AF5" s="83" t="s">
        <v>268</v>
      </c>
      <c r="AG5" s="107" t="s">
        <v>269</v>
      </c>
      <c r="AH5" s="83" t="s">
        <v>270</v>
      </c>
      <c r="AI5" s="107" t="s">
        <v>271</v>
      </c>
      <c r="AJ5" s="83">
        <v>3360</v>
      </c>
      <c r="AK5" s="83">
        <v>3360</v>
      </c>
      <c r="AL5" s="107" t="s">
        <v>272</v>
      </c>
      <c r="AM5" s="83">
        <v>19411.490000000002</v>
      </c>
      <c r="AN5" s="111">
        <v>10828.51</v>
      </c>
      <c r="AO5" s="111">
        <v>30240</v>
      </c>
      <c r="AP5" s="111">
        <v>43588.51</v>
      </c>
      <c r="AQ5" s="111">
        <v>7865.49</v>
      </c>
      <c r="AR5" s="111">
        <v>51454</v>
      </c>
      <c r="AS5" s="111">
        <v>23948.07</v>
      </c>
      <c r="AT5" s="111">
        <v>6291.93</v>
      </c>
      <c r="AU5" s="111">
        <v>30240</v>
      </c>
      <c r="AV5" s="83">
        <v>18</v>
      </c>
      <c r="AW5" s="83"/>
      <c r="AX5" s="83"/>
      <c r="AY5" s="107"/>
      <c r="AZ5" s="83"/>
      <c r="BA5" s="83"/>
      <c r="BB5" s="83" t="s">
        <v>273</v>
      </c>
      <c r="BC5" s="83" t="s">
        <v>145</v>
      </c>
      <c r="BD5" s="107"/>
      <c r="BE5" s="83">
        <v>0</v>
      </c>
      <c r="BF5" s="38" t="s">
        <v>260</v>
      </c>
      <c r="BG5" s="83" t="s">
        <v>274</v>
      </c>
      <c r="BH5" s="113" t="s">
        <v>288</v>
      </c>
      <c r="BI5" s="38" t="s">
        <v>111</v>
      </c>
      <c r="BJ5" s="84">
        <v>45848</v>
      </c>
      <c r="BK5" s="83"/>
      <c r="BL5" s="38"/>
      <c r="BM5" s="114" t="s">
        <v>119</v>
      </c>
      <c r="BN5" s="115" t="s">
        <v>201</v>
      </c>
      <c r="BO5" s="83" t="s">
        <v>245</v>
      </c>
      <c r="BP5" s="83">
        <v>45211</v>
      </c>
      <c r="BQ5" s="116" t="s">
        <v>203</v>
      </c>
      <c r="BR5" s="117" t="s">
        <v>275</v>
      </c>
    </row>
    <row r="6" spans="1:70" s="112" customFormat="1" ht="15" customHeight="1" x14ac:dyDescent="0.25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25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25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25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25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25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25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25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25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25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25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25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25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25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25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25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25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25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25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25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25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25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25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25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25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25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25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25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25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25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25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25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25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25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25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25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25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25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25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25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25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25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25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25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25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25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25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25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25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25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25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25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25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25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25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25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25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25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25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25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25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25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25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25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25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25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25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25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25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25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25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25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25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25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25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25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25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25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25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25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25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25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25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25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25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25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25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25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25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25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25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25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25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25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25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25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25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25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25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25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25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25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2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2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2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2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2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2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2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2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2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2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2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2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2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2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2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2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2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2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2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2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2025-07-11T08:52:34Z</dcterms:modified>
</cp:coreProperties>
</file>