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34867444-688D-496D-B12A-DF4B97B7306E}" xr6:coauthVersionLast="47" xr6:coauthVersionMax="47" xr10:uidLastSave="{D0CFC254-D0F8-4455-B76C-3F03F65AFF93}"/>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<sst xmlns="http://schemas.openxmlformats.org/spreadsheetml/2006/main" count="346" uniqueCount="291">
  <si>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</si>
  <si>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</si>
  <si>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</si>
  <si>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</si>
  <si>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</si>
  <si>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</si>
  <si>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</si>
  <si>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</si>
  <si>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</si>
  <si>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</si>
  <si>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</si>
  <si>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</si>
  <si>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</si>
  <si>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</si>
  <si>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</si>
  <si>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</si>
  <si>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</si>
  <si>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</si>
  <si>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</si>
  <si>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</si>
  <si>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</si>
  <si>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</si>
  <si>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</si>
  <si>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</si>
  <si>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</si>
  <si>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</si>
  <si>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</si>
  <si>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</si>
  <si>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</si>
  <si>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</si>
  <si>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</si>
  <si>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</si>
  <si>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</si>
  <si>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</si>
  <si>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</si>
  <si>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</si>
  <si>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</si>
  <si>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</si>
  <si>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</si>
  <si>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</si>
  <si>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</si>
  <si>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</si>
  <si>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</si>
  <si>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</si>
  <si>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</si>
  <si>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</si>
  <si>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</si>
  <si>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</si>
  <si>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</si>
  <si>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</si>
  <si>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</si>
  <si>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</si>
  <si>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</si>
  <si>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</si>
  <si>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</si>
  <si>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</si>
  <si>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</si>
  <si>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</si>
  <si>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</si>
  <si>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</si>
  <si>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</si>
  <si>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</si>
  <si>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</si>
  <si>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</si>
  <si>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</si>
  <si>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</si>
  <si>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</si>
  <si>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</si>
  <si>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</si>
  <si>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</si>
  <si>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</si>
  <si>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</si>
  <si>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</si>
  <si>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</si>
  <si>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</si>
  <si>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</si>
  <si>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</si>
  <si>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</si>
  <si>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</si>
  <si>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</si>
  <si>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</si>
  <si>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</si>
  <si>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</si>
  <si>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</si>
  <si>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</si>
  <si>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</si>
  <si>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</si>
  <si>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</si>
  <si>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</si>
  <si>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</si>
  <si>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</si>
  <si>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</si>
  <si>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</si>
  <si>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</si>
  <si>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</si>
  <si>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</si>
  <si>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</si>
  <si>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</si>
  <si>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</si>
  <si>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</si>
  <si>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</si>
  <si>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</si>
  <si>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</si>
  <si>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</si>
  <si>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</si>
  <si>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</si>
  <si>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</si>
  <si>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</si>
  <si>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</si>
  <si>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</si>
  <si>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</si>
  <si>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</si>
  <si>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</si>
  <si>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</si>
  <si>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</si>
  <si>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</si>
  <si>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</si>
  <si>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</si>
  <si>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</si>
  <si>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</si>
  <si>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</si>
  <si>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</si>
  <si>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</si>
  <si>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</si>
  <si>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</si>
  <si>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</si>
  <si>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</si>
  <si>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</si>
  <si>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</si>
  <si>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</si>
  <si>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</si>
  <si>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</si>
  <si>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</si>
  <si>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</si>
  <si>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</si>
  <si>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</si>
  <si>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</si>
  <si>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</si>
  <si>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</si>
  <si>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</si>
  <si>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</si>
  <si>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</si>
  <si>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</si>
  <si>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</si>
  <si>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</si>
  <si>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</si>
  <si>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</si>
  <si>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</si>
  <si>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</si>
  <si>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</si>
  <si>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</si>
  <si>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</si>
  <si>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</si>
  <si>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</si>
  <si>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</si>
  <si>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</si>
  <si>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</si>
  <si>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</si>
  <si>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</si>
  <si>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</si>
  <si>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</si>
  <si>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</si>
  <si>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</si>
  <si>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</si>
  <si>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</si>
  <si>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</si>
  <si>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</si>
  <si>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</si>
  <si>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</si>
  <si>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</si>
  <si>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</si>
  <si>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</si>
  <si>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</si>
  <si>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</si>
  <si>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</si>
  <si>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</si>
  <si>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</si>
  <si>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</si>
  <si>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</si>
  <si>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</si>
  <si>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</si>
  <si>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</si>
  <si>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</si>
  <si>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</si>
  <si>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</si>
  <si>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</si>
  <si>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</si>
  <si>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</si>
  <si>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</si>
  <si>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</si>
  <si>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</si>
  <si>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</si>
  <si>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</si>
  <si>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</si>
  <si>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</si>
  <si>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</si>
  <si>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</si>
  <si>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</si>
  <si>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</si>
  <si>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</si>
  <si>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</si>
  <si>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</si>
  <si>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</si>
  <si>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</si>
  <si>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</si>
  <si>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</si>
  <si>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</si>
  <si>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</si>
  <si>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</si>
  <si>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</si>
  <si>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</si>
  <si>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</si>
  <si>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</si>
  <si>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</si>
  <si>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</si>
  <si>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</si>
  <si>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</si>
  <si>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</si>
  <si>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</si>
  <si>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</si>
  <si>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</si>
  <si>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</si>
  <si>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</si>
  <si>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</si>
  <si>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</si>
  <si>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</si>
  <si>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</si>
  <si>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</si>
  <si>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</si>
  <si>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</si>
  <si>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</si>
  <si>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</si>
  <si>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</si>
  <si>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</si>
  <si>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</si>
  <si>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</si>
  <si>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</si>
  <si>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</si>
  <si>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</si>
  <si>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</si>
  <si>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</si>
  <si>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</si>
  <si>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</si>
  <si>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</si>
  <si>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</si>
  <si>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</si>
  <si>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</si>
  <si>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</si>
  <si>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</si>
  <si>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</si>
  <si>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</si>
  <si>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 xml:space="preserve">Sagwara </t>
  </si>
  <si>
    <t>Galiyakot</t>
  </si>
  <si>
    <t>RJ2825</t>
  </si>
  <si>
    <t>Sagwara</t>
  </si>
  <si>
    <t>Bheeloora</t>
  </si>
  <si>
    <t>SF0077528</t>
  </si>
  <si>
    <t>Bablu Singh Chouhan</t>
  </si>
  <si>
    <t>549607</t>
  </si>
  <si>
    <t>1005346</t>
  </si>
  <si>
    <t>Chetana</t>
  </si>
  <si>
    <t>SID951374534951</t>
  </si>
  <si>
    <t>ST</t>
  </si>
  <si>
    <t>HINDU</t>
  </si>
  <si>
    <t>Agarbathi Making</t>
  </si>
  <si>
    <t>KALPANA MAAL</t>
  </si>
  <si>
    <t>16-Jan-2023</t>
  </si>
  <si>
    <t>Thu</t>
  </si>
  <si>
    <t>4</t>
  </si>
  <si>
    <t>6 Yrs</t>
  </si>
  <si>
    <t>05 Mar 2021</t>
  </si>
  <si>
    <t>&gt; 4 to 6 Years</t>
  </si>
  <si>
    <t>06-Mar-2023</t>
  </si>
  <si>
    <t>01-Mar-2025</t>
  </si>
  <si>
    <t>Open</t>
  </si>
  <si>
    <t>Amit Pal</t>
  </si>
  <si>
    <t>As per the Borrower's telecall confirmation and Loan Card, the Borrower has made payments of ₹3,400/- each on 06-Nov-2024 and 06-Dec-2024 (totaling ₹6,800/-) to Loan Officer Nitin Kumar Kanubhai Bariat (Employee Code: SF0066972). However, these EMI payments have not been updated in the FIMO system by the said Loan Officer.</t>
  </si>
  <si>
    <t>FN25-26-01444</t>
  </si>
  <si>
    <t>Nitin kumar Kanu bhai Baria</t>
  </si>
  <si>
    <t>SF0066972</t>
  </si>
  <si>
    <t>Loan Officer</t>
  </si>
  <si>
    <t>FIR Not Filled</t>
  </si>
  <si>
    <t>CSS</t>
  </si>
  <si>
    <t>Terminated</t>
  </si>
  <si>
    <t>Completed-Report Submitted</t>
  </si>
  <si>
    <t>Shailendra kumar/SF0050344</t>
  </si>
  <si>
    <t>Rajesh Kumar Yogi/SF0081901</t>
  </si>
  <si>
    <t>Mukeshkumar sain/SF0072487</t>
  </si>
  <si>
    <t>Suresh Kumar Yadav/SF0080719</t>
  </si>
  <si>
    <t>NPA</t>
  </si>
  <si>
    <t xml:space="preserve">Dear Team,
As per the findings of the Internal Audit (IA) Team during the verification conducted in Jul 2025, it was observed that a fraud amounting to Rs. 6800/- has taken place. Specifically, the Loan Officer, Nitin kumar Kanu bhai Baria (SF0066972), collected amounts from borrowers but failed to perform the following actions:
The collected amount was not posted in FIMO.
The collected amount was not deposited in the branch.
Additionally, it was observed that the Loan officer collected EMI payments from One borrowers, amounting to Rs. 6800/-, and again failed to record these transactions in FIMO.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</si>
</sst>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i/>
      <sz val="10"/>
      <color theme="1"/>
      <name val="Segoe U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34" fillId="0" borderId="1" xfId="26" applyFont="1" applyBorder="1" applyAlignment="1" applyProtection="1">
      <alignment vertical="top"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RJ2825</v>
      </c>
      <c r="D5" s="63" t="str">
        <f>IF('Physical Cash at Safe'!D28="Yes", 'Physical Cash at Safe'!B4, 'Borrower Wise Details'!C5)</f>
        <v>Sagwara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45842</v>
      </c>
      <c r="H5" s="107" t="s">
        <v>282</v>
      </c>
      <c r="I5" s="61">
        <v>45859</v>
      </c>
      <c r="J5" s="74" t="str">
        <f>IF('Physical Cash at Safe'!D28="Yes",'Physical Cash at Safe'!E28,IF('Borrower Wise Details'!D5&lt;&gt;"",'Borrower Wise Details'!D5,""))</f>
        <v>FN25-26-01444</v>
      </c>
      <c r="K5" s="81">
        <v>1</v>
      </c>
      <c r="L5" s="82">
        <v>6800</v>
      </c>
      <c r="M5" s="82">
        <v>0</v>
      </c>
      <c r="N5" s="82" t="s">
        <v>285</v>
      </c>
      <c r="O5" s="82" t="s">
        <v>286</v>
      </c>
      <c r="P5" s="82" t="s">
        <v>287</v>
      </c>
      <c r="Q5" s="82" t="s">
        <v>288</v>
      </c>
      <c r="R5" s="75" t="str">
        <f>IF('Physical Cash at Safe'!$D$28="Yes", 'Physical Cash at Safe'!$A$28, IF('Borrower Wise Details'!F5&lt;&gt;"", 'Borrower Wise Details'!F5, ""))</f>
        <v>Nitin kumar Kanu bhai Baria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SF0066972</v>
      </c>
      <c r="U5" s="77" t="s">
        <v>283</v>
      </c>
      <c r="V5" s="61">
        <v>45796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284</v>
      </c>
      <c r="Z5" s="61">
        <v>45859</v>
      </c>
      <c r="AA5" s="61">
        <v>45859</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6800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6800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45859</v>
      </c>
      <c r="AH5" s="70" t="s">
        <v>290</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RJ2825</v>
      </c>
      <c r="C5" s="50" t="str">
        <f>IF('Fraud Investigation Report'!D5="", "", 'Fraud Investigation Report'!D5)</f>
        <v>Sagwara</v>
      </c>
      <c r="D5" s="68" t="str">
        <f>IF(OR('Fraud Investigation Report'!R5="", 'Fraud Investigation Report'!R5=0), "", 'Fraud Investigation Report'!R5)</f>
        <v>Nitin kumar Kanu bhai Baria</v>
      </c>
      <c r="E5" s="68" t="str">
        <f>IF(OR('Fraud Investigation Report'!T5="", 'Fraud Investigation Report'!T5=0), "", 'Fraud Investigation Report'!T5)</f>
        <v>SF0066972</v>
      </c>
      <c r="F5" s="68" t="str">
        <f>IF(OR('Fraud Investigation Report'!S5="", 'Fraud Investigation Report'!S5=0), "", 'Fraud Investigation Report'!S5)</f>
        <v>Loan Officer</v>
      </c>
      <c r="G5" s="50" t="str">
        <f>IF('Fraud Investigation Report'!J5="", "", 'Fraud Investigation Report'!J5)</f>
        <v>FN25-26-01444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6800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6800</v>
      </c>
      <c r="O5" s="69">
        <f>IF('Fraud Investigation Report'!AD5="", "", 'Fraud Investigation Report'!AD5)</f>
        <v>0</v>
      </c>
      <c r="P5" s="126">
        <f>IF(AND(N5="", O5=""), "", IF(O5="", N5, N5 - IF(ISNUMBER(O5), O5, 0)))</f>
        <v>6800</v>
      </c>
      <c r="Q5" s="49"/>
      <c r="R5" s="84" t="s">
        <v>281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5" t="s">
        <v>97</v>
      </c>
      <c r="B20" s="146"/>
      <c r="C20" s="32"/>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216</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7" t="s">
        <v>219</v>
      </c>
      <c r="E29" s="158"/>
    </row>
    <row r="30" spans="1:5" ht="40.049999999999997"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220</v>
      </c>
      <c r="B32" s="38"/>
      <c r="C32" s="37" t="s">
        <v>82</v>
      </c>
      <c r="D32" s="155"/>
      <c r="E32" s="156"/>
    </row>
    <row r="33" spans="1:5" ht="18" customHeight="1" x14ac:dyDescent="0.3">
      <c r="A33" s="37" t="s">
        <v>83</v>
      </c>
      <c r="B33" s="106" t="s">
        <v>145</v>
      </c>
      <c r="C33" s="39" t="s">
        <v>84</v>
      </c>
      <c r="D33" s="149" t="s">
        <v>145</v>
      </c>
      <c r="E33" s="150"/>
    </row>
    <row r="34" spans="1:5" ht="27.6" x14ac:dyDescent="0.3">
      <c r="A34" s="39" t="s">
        <v>221</v>
      </c>
      <c r="B34" s="38"/>
      <c r="C34" s="39" t="s">
        <v>222</v>
      </c>
      <c r="D34" s="151"/>
      <c r="E34" s="152"/>
    </row>
    <row r="35" spans="1:5" ht="27.6" x14ac:dyDescent="0.3">
      <c r="A35" s="39" t="s">
        <v>223</v>
      </c>
      <c r="B35" s="38"/>
      <c r="C35" s="39" t="s">
        <v>225</v>
      </c>
      <c r="D35" s="151"/>
      <c r="E35" s="152"/>
    </row>
    <row r="36" spans="1:5" ht="25.5" customHeight="1" x14ac:dyDescent="0.3">
      <c r="A36" s="39" t="s">
        <v>224</v>
      </c>
      <c r="B36" s="38"/>
      <c r="C36" s="39" t="s">
        <v>226</v>
      </c>
      <c r="D36" s="153"/>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W5" activePane="bottomRight" state="frozen"/>
      <selection pane="topRight" activeCell="K1" sqref="K1"/>
      <selection pane="bottomLeft" activeCell="A5" sqref="A5"/>
      <selection pane="bottomRight" activeCell="W6" sqref="W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RJ2825</v>
      </c>
      <c r="C5" s="119" t="str">
        <f>IF('Loan Outstanding Report'!$H$5="", "", 'Loan Outstanding Report'!$H$5)</f>
        <v>Sagwara</v>
      </c>
      <c r="D5" s="41" t="s">
        <v>277</v>
      </c>
      <c r="E5" s="65">
        <v>45859</v>
      </c>
      <c r="F5" s="38" t="s">
        <v>278</v>
      </c>
      <c r="G5" s="49" t="s">
        <v>279</v>
      </c>
      <c r="H5" s="49" t="s">
        <v>280</v>
      </c>
      <c r="I5" s="120" t="s">
        <v>258</v>
      </c>
      <c r="J5" s="120" t="s">
        <v>261</v>
      </c>
      <c r="K5" s="120" t="s">
        <v>265</v>
      </c>
      <c r="L5" s="11">
        <v>350176098</v>
      </c>
      <c r="M5" s="65" t="s">
        <v>266</v>
      </c>
      <c r="N5" s="124">
        <v>62828</v>
      </c>
      <c r="O5" s="124">
        <v>3400</v>
      </c>
      <c r="P5" s="121" t="s">
        <v>139</v>
      </c>
      <c r="Q5" s="80">
        <v>45602</v>
      </c>
      <c r="R5" s="124">
        <v>3400</v>
      </c>
      <c r="S5" s="124">
        <v>0</v>
      </c>
      <c r="T5" s="124">
        <v>0</v>
      </c>
      <c r="U5" s="125">
        <f t="shared" ref="U5" si="0">IF(AND(ISBLANK(R5),ISBLANK(S5),ISBLANK(T5)),"",R5-(S5+T5))</f>
        <v>3400</v>
      </c>
      <c r="V5" s="117" t="s">
        <v>202</v>
      </c>
      <c r="W5" s="122" t="s">
        <v>276</v>
      </c>
    </row>
    <row r="6" spans="1:23" ht="25.05" customHeight="1" x14ac:dyDescent="0.3">
      <c r="A6" s="64">
        <v>2</v>
      </c>
      <c r="B6" s="60" t="str">
        <f>IF(J6&lt;&gt;"", $B$5, "")</f>
        <v>RJ2825</v>
      </c>
      <c r="C6" s="119" t="str">
        <f>IF(J6&lt;&gt;"", $C$5, "")</f>
        <v>Sagwara</v>
      </c>
      <c r="D6" s="41" t="s">
        <v>277</v>
      </c>
      <c r="E6" s="65">
        <v>45859</v>
      </c>
      <c r="F6" s="38" t="s">
        <v>278</v>
      </c>
      <c r="G6" s="49" t="s">
        <v>279</v>
      </c>
      <c r="H6" s="49" t="s">
        <v>280</v>
      </c>
      <c r="I6" s="120" t="s">
        <v>258</v>
      </c>
      <c r="J6" s="120" t="s">
        <v>261</v>
      </c>
      <c r="K6" s="120" t="s">
        <v>265</v>
      </c>
      <c r="L6" s="11">
        <v>350176098</v>
      </c>
      <c r="M6" s="65" t="s">
        <v>266</v>
      </c>
      <c r="N6" s="124">
        <v>62828</v>
      </c>
      <c r="O6" s="124">
        <v>3400</v>
      </c>
      <c r="P6" s="121" t="s">
        <v>139</v>
      </c>
      <c r="Q6" s="80">
        <v>45632</v>
      </c>
      <c r="R6" s="124">
        <v>3400</v>
      </c>
      <c r="S6" s="124">
        <v>0</v>
      </c>
      <c r="T6" s="124">
        <v>0</v>
      </c>
      <c r="U6" s="125">
        <f t="shared" ref="U6:U69" si="1">IF(AND(ISBLANK(R6),ISBLANK(S6),ISBLANK(T6)),"",R6-(S6+T6))</f>
        <v>3400</v>
      </c>
      <c r="V6" s="117" t="s">
        <v>202</v>
      </c>
      <c r="W6" s="130" t="s">
        <v>276</v>
      </c>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AU5" activePane="bottomRight" state="frozen"/>
      <selection pane="topRight" activeCell="Q1" sqref="Q1"/>
      <selection pane="bottomLeft" activeCell="A5" sqref="A5"/>
      <selection pane="bottomRight" activeCell="L19" sqref="L19"/>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120569</v>
      </c>
      <c r="J5" s="38" t="s">
        <v>255</v>
      </c>
      <c r="K5" s="84">
        <v>120569</v>
      </c>
      <c r="L5" s="84" t="s">
        <v>256</v>
      </c>
      <c r="M5" s="38" t="s">
        <v>257</v>
      </c>
      <c r="N5" s="84">
        <v>217172</v>
      </c>
      <c r="O5" s="84" t="s">
        <v>258</v>
      </c>
      <c r="P5" s="84">
        <v>286699</v>
      </c>
      <c r="Q5" s="38" t="s">
        <v>259</v>
      </c>
      <c r="R5" s="38" t="s">
        <v>260</v>
      </c>
      <c r="S5" s="84" t="s">
        <v>261</v>
      </c>
      <c r="T5" s="84" t="s">
        <v>261</v>
      </c>
      <c r="U5" s="84" t="s">
        <v>262</v>
      </c>
      <c r="V5" s="84" t="s">
        <v>263</v>
      </c>
      <c r="W5" s="84">
        <v>541</v>
      </c>
      <c r="X5" s="38" t="s">
        <v>264</v>
      </c>
      <c r="Y5" s="84">
        <v>350176098</v>
      </c>
      <c r="Z5" s="38" t="s">
        <v>265</v>
      </c>
      <c r="AA5" s="108" t="s">
        <v>266</v>
      </c>
      <c r="AB5" s="84">
        <v>62828</v>
      </c>
      <c r="AC5" s="108" t="s">
        <v>267</v>
      </c>
      <c r="AD5" s="84">
        <v>24</v>
      </c>
      <c r="AE5" s="84" t="s">
        <v>268</v>
      </c>
      <c r="AF5" s="84" t="s">
        <v>269</v>
      </c>
      <c r="AG5" s="108" t="s">
        <v>270</v>
      </c>
      <c r="AH5" s="84" t="s">
        <v>271</v>
      </c>
      <c r="AI5" s="108" t="s">
        <v>272</v>
      </c>
      <c r="AJ5" s="84">
        <v>3368</v>
      </c>
      <c r="AK5" s="84">
        <v>3400</v>
      </c>
      <c r="AL5" s="108" t="s">
        <v>273</v>
      </c>
      <c r="AM5" s="84">
        <v>56238.6</v>
      </c>
      <c r="AN5" s="112">
        <v>18529.400000000001</v>
      </c>
      <c r="AO5" s="112">
        <v>74768</v>
      </c>
      <c r="AP5" s="112">
        <v>6589.4</v>
      </c>
      <c r="AQ5" s="112">
        <v>210.6</v>
      </c>
      <c r="AR5" s="112">
        <v>6800</v>
      </c>
      <c r="AS5" s="112">
        <v>6589.4</v>
      </c>
      <c r="AT5" s="112">
        <v>210.6</v>
      </c>
      <c r="AU5" s="112">
        <v>6800</v>
      </c>
      <c r="AV5" s="84">
        <v>29</v>
      </c>
      <c r="AW5" s="84">
        <v>198</v>
      </c>
      <c r="AX5" s="84" t="s">
        <v>289</v>
      </c>
      <c r="AY5" s="108"/>
      <c r="AZ5" s="84"/>
      <c r="BA5" s="84"/>
      <c r="BB5" s="84" t="s">
        <v>274</v>
      </c>
      <c r="BC5" s="84" t="s">
        <v>145</v>
      </c>
      <c r="BD5" s="108"/>
      <c r="BE5" s="84"/>
      <c r="BF5" s="38" t="s">
        <v>261</v>
      </c>
      <c r="BG5" s="84">
        <v>9587059374</v>
      </c>
      <c r="BH5" s="114" t="s">
        <v>275</v>
      </c>
      <c r="BI5" s="38" t="s">
        <v>111</v>
      </c>
      <c r="BJ5" s="85"/>
      <c r="BK5" s="84"/>
      <c r="BL5" s="38"/>
      <c r="BM5" s="115" t="s">
        <v>119</v>
      </c>
      <c r="BN5" s="116" t="s">
        <v>200</v>
      </c>
      <c r="BO5" s="84" t="s">
        <v>245</v>
      </c>
      <c r="BP5" s="84">
        <v>6800</v>
      </c>
      <c r="BQ5" s="117" t="s">
        <v>202</v>
      </c>
      <c r="BR5" s="118" t="s">
        <v>276</v>
      </c>
    </row>
    <row r="6" spans="1:70" s="113" customFormat="1" ht="1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2025-07-21T08:09:53Z</dcterms:modified>
</cp:coreProperties>
</file>