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singh_spandanasphoorty_com/Documents/Desktop/"/>
    </mc:Choice>
  </mc:AlternateContent>
  <xr:revisionPtr revIDLastSave="0" documentId="8_{9AD1DC07-A976-4247-BEBE-61406904E8C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<sst xmlns="http://schemas.openxmlformats.org/spreadsheetml/2006/main" count="348" uniqueCount="299">
  <si>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</si>
  <si>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</si>
  <si>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</si>
  <si>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</si>
  <si>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</si>
  <si>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</si>
  <si>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</si>
  <si>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</si>
  <si>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</si>
  <si>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</si>
  <si>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</si>
  <si>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</si>
  <si>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</si>
  <si>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</si>
  <si>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</si>
  <si>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</si>
  <si>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</si>
  <si>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</si>
  <si>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</si>
  <si>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</si>
  <si>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</si>
  <si>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</si>
  <si>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</si>
  <si>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</si>
  <si>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</si>
  <si>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</si>
  <si>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</si>
  <si>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</si>
  <si>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</si>
  <si>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</si>
  <si>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</si>
  <si>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</si>
  <si>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</si>
  <si>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</si>
  <si>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</si>
  <si>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</si>
  <si>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</si>
  <si>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</si>
  <si>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</si>
  <si>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</si>
  <si>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</si>
  <si>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</si>
  <si>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</si>
  <si>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</si>
  <si>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</si>
  <si>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</si>
  <si>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</si>
  <si>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</si>
  <si>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</si>
  <si>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</si>
  <si>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</si>
  <si>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</si>
  <si>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</si>
  <si>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</si>
  <si>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</si>
  <si>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</si>
  <si>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</si>
  <si>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</si>
  <si>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</si>
  <si>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</si>
  <si>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</si>
  <si>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</si>
  <si>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</si>
  <si>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</si>
  <si>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</si>
  <si>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</si>
  <si>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</si>
  <si>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</si>
  <si>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</si>
  <si>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</si>
  <si>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</si>
  <si>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</si>
  <si>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</si>
  <si>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</si>
  <si>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</si>
  <si>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</si>
  <si>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</si>
  <si>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</si>
  <si>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</si>
  <si>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</si>
  <si>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</si>
  <si>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</si>
  <si>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</si>
  <si>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</si>
  <si>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</si>
  <si>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</si>
  <si>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</si>
  <si>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</si>
  <si>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</si>
  <si>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</si>
  <si>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</si>
  <si>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</si>
  <si>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</si>
  <si>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</si>
  <si>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</si>
  <si>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</si>
  <si>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</si>
  <si>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</si>
  <si>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</si>
  <si>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</si>
  <si>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</si>
  <si>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</si>
  <si>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</si>
  <si>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</si>
  <si>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</si>
  <si>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</si>
  <si>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</si>
  <si>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</si>
  <si>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</si>
  <si>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</si>
  <si>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</si>
  <si>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</si>
  <si>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</si>
  <si>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</si>
  <si>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</si>
  <si>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</si>
  <si>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</si>
  <si>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</si>
  <si>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</si>
  <si>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</si>
  <si>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</si>
  <si>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</si>
  <si>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</si>
  <si>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</si>
  <si>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</si>
  <si>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</si>
  <si>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</si>
  <si>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</si>
  <si>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</si>
  <si>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</si>
  <si>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</si>
  <si>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</si>
  <si>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</si>
  <si>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</si>
  <si>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</si>
  <si>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</si>
  <si>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</si>
  <si>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</si>
  <si>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</si>
  <si>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</si>
  <si>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</si>
  <si>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</si>
  <si>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</si>
  <si>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</si>
  <si>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</si>
  <si>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</si>
  <si>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</si>
  <si>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</si>
  <si>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</si>
  <si>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</si>
  <si>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</si>
  <si>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</si>
  <si>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</si>
  <si>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</si>
  <si>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</si>
  <si>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</si>
  <si>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</si>
  <si>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</si>
  <si>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</si>
  <si>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</si>
  <si>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</si>
  <si>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</si>
  <si>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</si>
  <si>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</si>
  <si>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</si>
  <si>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</si>
  <si>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</si>
  <si>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</si>
  <si>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</si>
  <si>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</si>
  <si>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</si>
  <si>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</si>
  <si>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</si>
  <si>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</si>
  <si>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</si>
  <si>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</si>
  <si>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</si>
  <si>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</si>
  <si>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</si>
  <si>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</si>
  <si>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</si>
  <si>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</si>
  <si>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</si>
  <si>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</si>
  <si>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</si>
  <si>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</si>
  <si>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</si>
  <si>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</si>
  <si>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</si>
  <si>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</si>
  <si>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</si>
  <si>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</si>
  <si>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</si>
  <si>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</si>
  <si>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</si>
  <si>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</si>
  <si>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</si>
  <si>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</si>
  <si>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</si>
  <si>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</si>
  <si>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</si>
  <si>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</si>
  <si>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</si>
  <si>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</si>
  <si>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</si>
  <si>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</si>
  <si>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</si>
  <si>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</si>
  <si>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</si>
  <si>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</si>
  <si>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</si>
  <si>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</si>
  <si>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</si>
  <si>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</si>
  <si>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</si>
  <si>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</si>
  <si>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</si>
  <si>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</si>
  <si>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</si>
  <si>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</si>
  <si>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</si>
  <si>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</si>
  <si>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</si>
  <si>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</si>
  <si>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</si>
  <si>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</si>
  <si>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</si>
  <si>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</si>
  <si>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</si>
  <si>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</si>
  <si>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</si>
  <si>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</si>
  <si>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</si>
  <si>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</si>
  <si>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</si>
  <si>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</si>
  <si>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</si>
  <si>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</si>
  <si>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</si>
  <si>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</si>
  <si>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</si>
  <si>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</si>
  <si>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</si>
  <si>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</si>
  <si>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</si>
  <si>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</si>
  <si>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</si>
  <si>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</si>
  <si>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</si>
  <si>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Gaya</t>
  </si>
  <si>
    <t>Aurangabad(BH)</t>
  </si>
  <si>
    <t>Sasaram</t>
  </si>
  <si>
    <t>BH2933</t>
  </si>
  <si>
    <t>nasriganj</t>
  </si>
  <si>
    <t>SF0094877</t>
  </si>
  <si>
    <t>Tappu choubey</t>
  </si>
  <si>
    <t>nasriganj C2</t>
  </si>
  <si>
    <t>nasriganjJyoti - C2 G2</t>
  </si>
  <si>
    <t>Chetana</t>
  </si>
  <si>
    <t>SSF5709460</t>
  </si>
  <si>
    <t>OBC</t>
  </si>
  <si>
    <t>HINDU</t>
  </si>
  <si>
    <t>Agriculture &amp; Farming</t>
  </si>
  <si>
    <t>PRIYANKA KUMARI</t>
  </si>
  <si>
    <t>02-Apr-2024</t>
  </si>
  <si>
    <t>02</t>
  </si>
  <si>
    <t>1</t>
  </si>
  <si>
    <t>1 Yrs</t>
  </si>
  <si>
    <t>02 Apr 2024</t>
  </si>
  <si>
    <t>&lt;= 2 Years</t>
  </si>
  <si>
    <t>09-May-2024</t>
  </si>
  <si>
    <t>02-Apr-2025</t>
  </si>
  <si>
    <t>Open</t>
  </si>
  <si>
    <t>Vishal Kumar Singh/SF0059880</t>
  </si>
  <si>
    <t>Borrower paid her an advance amount of rs.20000/- to previous BM Sanjeet Kumar/SF0042659 but he did not post that amount in fimo.</t>
  </si>
  <si>
    <t>FN25-25-01454</t>
  </si>
  <si>
    <t>Sanjeet Kumar</t>
  </si>
  <si>
    <t>SF0042659</t>
  </si>
  <si>
    <t>BM</t>
  </si>
  <si>
    <t>Complaint Lodged</t>
  </si>
  <si>
    <t>CSS</t>
  </si>
  <si>
    <t>Saketnath Thakur/SF0062081</t>
  </si>
  <si>
    <t>Ravi Kumar Ranjan/SF0072744</t>
  </si>
  <si>
    <t>Akash Kumar/SF0031337</t>
  </si>
  <si>
    <t>Saurabh Upadhyay/SF0072543</t>
  </si>
  <si>
    <t>Absconding</t>
  </si>
  <si>
    <t>Completed-Report Submitted</t>
  </si>
  <si>
    <t>Aurangabad</t>
  </si>
  <si>
    <t>Dual Staff</t>
  </si>
  <si>
    <t>G1</t>
  </si>
  <si>
    <t>Dipu Kumar</t>
  </si>
  <si>
    <t>SF0054540</t>
  </si>
  <si>
    <t>BQM</t>
  </si>
  <si>
    <t>Available &amp; Updated</t>
  </si>
  <si>
    <t>G2</t>
  </si>
  <si>
    <t>Raushan Kumar Singh</t>
  </si>
  <si>
    <t>SF0089360</t>
  </si>
  <si>
    <t>Borrower paid her an advance amount of rs.20000/- to previous BM Sanjeet Kumar/SF0042659 but he did not post that amount in fimo. After that payment borrower continuously paying her emi as monthly basis which were posted in fimo.</t>
  </si>
  <si>
    <t>1) Complaint raised by borrower to css that she paid an amount but enrty not posted in her account. Post verification it is observed that borrower paid an advance amount of rs.20000/- to Sanjeet Kumar/SF0042659 but he did not post that amount in fimo. He passed away during a road accident on 07-Oct-2024.
2) After that payment borrower paid her emi on monthly basis which were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</si>
</sst>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BH2933</v>
      </c>
      <c r="D5" s="63" t="str">
        <f>IF('Physical Cash at Safe'!D28="Yes", 'Physical Cash at Safe'!A4, 'Borrower Wise Details'!C5)</f>
        <v>Sasaram</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45842</v>
      </c>
      <c r="H5" s="107" t="s">
        <v>280</v>
      </c>
      <c r="I5" s="61">
        <v>45859</v>
      </c>
      <c r="J5" s="74" t="str">
        <f>IF('Physical Cash at Safe'!D28="Yes",'Physical Cash at Safe'!E28,IF('Borrower Wise Details'!D5&lt;&gt;"",'Borrower Wise Details'!D5,""))</f>
        <v>FN25-25-01454</v>
      </c>
      <c r="K5" s="81">
        <v>1</v>
      </c>
      <c r="L5" s="82">
        <v>20000</v>
      </c>
      <c r="M5" s="82">
        <v>0</v>
      </c>
      <c r="N5" s="82" t="s">
        <v>284</v>
      </c>
      <c r="O5" s="82" t="s">
        <v>283</v>
      </c>
      <c r="P5" s="82" t="s">
        <v>282</v>
      </c>
      <c r="Q5" s="82" t="s">
        <v>281</v>
      </c>
      <c r="R5" s="75" t="str">
        <f>IF('Physical Cash at Safe'!$D$28="Yes", 'Physical Cash at Safe'!$A$28, IF('Borrower Wise Details'!F5&lt;&gt;"", 'Borrower Wise Details'!F5, ""))</f>
        <v>Sanjeet Kumar</v>
      </c>
      <c r="S5" s="74" t="str">
        <f>IF('Physical Cash at Safe'!$D$28="Yes", 'Physical Cash at Safe'!$C$28, IF('Borrower Wise Details'!H5&lt;&gt;"", 'Borrower Wise Details'!H5, ""))</f>
        <v>BM</v>
      </c>
      <c r="T5" s="74" t="str">
        <f>IF('Physical Cash at Safe'!$D$28="Yes", 'Physical Cash at Safe'!$B$28, IF('Borrower Wise Details'!G5&lt;&gt;"", 'Borrower Wise Details'!G5, ""))</f>
        <v>SF0042659</v>
      </c>
      <c r="U5" s="77" t="s">
        <v>285</v>
      </c>
      <c r="V5" s="61">
        <v>45572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286</v>
      </c>
      <c r="Z5" s="61">
        <v>45860</v>
      </c>
      <c r="AA5" s="61">
        <v>45860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20000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45861</v>
      </c>
      <c r="AH5" s="70" t="s">
        <v>298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BH2933</v>
      </c>
      <c r="C5" s="50" t="str">
        <f>IF('Fraud Investigation Report'!D5="", "", 'Fraud Investigation Report'!D5)</f>
        <v>Sasaram</v>
      </c>
      <c r="D5" s="68" t="str">
        <f>IF(OR('Fraud Investigation Report'!R5="", 'Fraud Investigation Report'!R5=0), "", 'Fraud Investigation Report'!R5)</f>
        <v>Sanjeet Kumar</v>
      </c>
      <c r="E5" s="68" t="str">
        <f>IF(OR('Fraud Investigation Report'!T5="", 'Fraud Investigation Report'!T5=0), "", 'Fraud Investigation Report'!T5)</f>
        <v>SF0042659</v>
      </c>
      <c r="F5" s="68" t="str">
        <f>IF(OR('Fraud Investigation Report'!S5="", 'Fraud Investigation Report'!S5=0), "", 'Fraud Investigation Report'!S5)</f>
        <v>BM</v>
      </c>
      <c r="G5" s="50" t="str">
        <f>IF('Fraud Investigation Report'!J5="", "", 'Fraud Investigation Report'!J5)</f>
        <v>FN25-25-01454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20000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20000</v>
      </c>
      <c r="O5" s="69">
        <f>IF('Fraud Investigation Report'!AD5="", "", 'Fraud Investigation Report'!AD5)</f>
        <v>0</v>
      </c>
      <c r="P5" s="126">
        <f>IF(AND(N5="", O5=""), "", IF(O5="", N5, N5 - IF(ISNUMBER(O5), O5, 0)))</f>
        <v>20000</v>
      </c>
      <c r="Q5" s="49"/>
      <c r="R5" s="84" t="s">
        <v>279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2" sqref="D32:E3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252</v>
      </c>
      <c r="B4" s="41" t="s">
        <v>251</v>
      </c>
      <c r="C4" s="41" t="s">
        <v>251</v>
      </c>
      <c r="D4" s="41" t="s">
        <v>287</v>
      </c>
      <c r="E4" s="41" t="s">
        <v>249</v>
      </c>
    </row>
    <row r="5" spans="1:5" ht="35.25" customHeight="1" x14ac:dyDescent="0.3">
      <c r="A5" s="17" t="s">
        <v>5</v>
      </c>
      <c r="B5" s="17" t="s">
        <v>99</v>
      </c>
      <c r="C5" s="17" t="s">
        <v>216</v>
      </c>
      <c r="D5" s="17" t="s">
        <v>100</v>
      </c>
      <c r="E5" s="17" t="s">
        <v>69</v>
      </c>
    </row>
    <row r="6" spans="1:5" ht="25.5" customHeight="1" x14ac:dyDescent="0.3">
      <c r="A6" s="42" t="s">
        <v>248</v>
      </c>
      <c r="B6" s="18">
        <v>45860</v>
      </c>
      <c r="C6" s="18">
        <v>45859</v>
      </c>
      <c r="D6" s="18">
        <v>45860</v>
      </c>
      <c r="E6" s="19">
        <v>0.29166666666666669</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9</v>
      </c>
      <c r="C11" s="23">
        <f>B11*A11</f>
        <v>4500</v>
      </c>
      <c r="D11" s="25">
        <v>9</v>
      </c>
      <c r="E11" s="23">
        <f t="shared" ref="E11:E17" si="0">D11*A11</f>
        <v>4500</v>
      </c>
    </row>
    <row r="12" spans="1:5" ht="14.4" x14ac:dyDescent="0.3">
      <c r="A12" s="24">
        <v>200</v>
      </c>
      <c r="B12" s="25">
        <v>0</v>
      </c>
      <c r="C12" s="23">
        <f>B12*A12</f>
        <v>0</v>
      </c>
      <c r="D12" s="25">
        <v>0</v>
      </c>
      <c r="E12" s="23">
        <f t="shared" si="0"/>
        <v>0</v>
      </c>
    </row>
    <row r="13" spans="1:5" ht="14.4" x14ac:dyDescent="0.3">
      <c r="A13" s="24">
        <v>100</v>
      </c>
      <c r="B13" s="25">
        <v>1</v>
      </c>
      <c r="C13" s="23">
        <f t="shared" ref="C13:C17" si="1">B13*A13</f>
        <v>100</v>
      </c>
      <c r="D13" s="25">
        <v>1</v>
      </c>
      <c r="E13" s="23">
        <f t="shared" si="0"/>
        <v>100</v>
      </c>
    </row>
    <row r="14" spans="1:5" ht="14.4" x14ac:dyDescent="0.3">
      <c r="A14" s="24">
        <v>50</v>
      </c>
      <c r="B14" s="25">
        <v>0</v>
      </c>
      <c r="C14" s="23">
        <f t="shared" si="1"/>
        <v>0</v>
      </c>
      <c r="D14" s="25">
        <v>0</v>
      </c>
      <c r="E14" s="23">
        <f t="shared" si="0"/>
        <v>0</v>
      </c>
    </row>
    <row r="15" spans="1:5" ht="14.4" x14ac:dyDescent="0.3">
      <c r="A15" s="24">
        <v>20</v>
      </c>
      <c r="B15" s="25">
        <v>1</v>
      </c>
      <c r="C15" s="23">
        <f t="shared" si="1"/>
        <v>20</v>
      </c>
      <c r="D15" s="25">
        <v>1</v>
      </c>
      <c r="E15" s="23">
        <f t="shared" si="0"/>
        <v>20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4620</v>
      </c>
      <c r="D19" s="30" t="s">
        <v>76</v>
      </c>
      <c r="E19" s="31">
        <f>SUM(E10:E18)</f>
        <v>4620</v>
      </c>
    </row>
    <row r="20" spans="1:5" ht="30" customHeight="1" x14ac:dyDescent="0.3">
      <c r="A20" s="159" t="s">
        <v>97</v>
      </c>
      <c r="B20" s="160"/>
      <c r="C20" s="32">
        <v>4620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8" t="s">
        <v>218</v>
      </c>
      <c r="E29" s="139"/>
    </row>
    <row r="30" spans="1:5" ht="40.049999999999997" customHeight="1" x14ac:dyDescent="0.3">
      <c r="A30" s="127"/>
      <c r="B30" s="127"/>
      <c r="C30" s="128">
        <f>A30-B30</f>
        <v>0</v>
      </c>
      <c r="D30" s="141"/>
      <c r="E30" s="142"/>
    </row>
    <row r="31" spans="1:5" ht="15" customHeight="1" x14ac:dyDescent="0.3">
      <c r="A31" s="143"/>
      <c r="B31" s="144"/>
      <c r="C31" s="144"/>
      <c r="D31" s="144"/>
      <c r="E31" s="145"/>
    </row>
    <row r="32" spans="1:5" ht="24.75" customHeight="1" x14ac:dyDescent="0.3">
      <c r="A32" s="37" t="s">
        <v>219</v>
      </c>
      <c r="B32" s="38" t="s">
        <v>288</v>
      </c>
      <c r="C32" s="37" t="s">
        <v>82</v>
      </c>
      <c r="D32" s="136" t="s">
        <v>293</v>
      </c>
      <c r="E32" s="137"/>
    </row>
    <row r="33" spans="1:5" ht="18" customHeight="1" x14ac:dyDescent="0.3">
      <c r="A33" s="37" t="s">
        <v>83</v>
      </c>
      <c r="B33" s="106" t="s">
        <v>289</v>
      </c>
      <c r="C33" s="39" t="s">
        <v>84</v>
      </c>
      <c r="D33" s="130" t="s">
        <v>294</v>
      </c>
      <c r="E33" s="131"/>
    </row>
    <row r="34" spans="1:5" ht="27.6" x14ac:dyDescent="0.3">
      <c r="A34" s="39" t="s">
        <v>220</v>
      </c>
      <c r="B34" s="38" t="s">
        <v>290</v>
      </c>
      <c r="C34" s="39" t="s">
        <v>221</v>
      </c>
      <c r="D34" s="132" t="s">
        <v>295</v>
      </c>
      <c r="E34" s="133"/>
    </row>
    <row r="35" spans="1:5" ht="27.6" x14ac:dyDescent="0.3">
      <c r="A35" s="39" t="s">
        <v>222</v>
      </c>
      <c r="B35" s="38" t="s">
        <v>291</v>
      </c>
      <c r="C35" s="39" t="s">
        <v>224</v>
      </c>
      <c r="D35" s="132" t="s">
        <v>296</v>
      </c>
      <c r="E35" s="133"/>
    </row>
    <row r="36" spans="1:5" ht="25.5" customHeight="1" x14ac:dyDescent="0.3">
      <c r="A36" s="39" t="s">
        <v>223</v>
      </c>
      <c r="B36" s="38" t="s">
        <v>278</v>
      </c>
      <c r="C36" s="39" t="s">
        <v>225</v>
      </c>
      <c r="D36" s="134" t="s">
        <v>292</v>
      </c>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BH2933</v>
      </c>
      <c r="C5" s="119" t="str">
        <f>IF('Loan Outstanding Report'!$H$5="", "", 'Loan Outstanding Report'!$H$5)</f>
        <v>Sasaram</v>
      </c>
      <c r="D5" s="41" t="s">
        <v>275</v>
      </c>
      <c r="E5" s="65">
        <v>45860</v>
      </c>
      <c r="F5" s="38" t="s">
        <v>276</v>
      </c>
      <c r="G5" s="49" t="s">
        <v>277</v>
      </c>
      <c r="H5" s="49" t="s">
        <v>278</v>
      </c>
      <c r="I5" s="120" t="s">
        <v>256</v>
      </c>
      <c r="J5" s="120" t="s">
        <v>259</v>
      </c>
      <c r="K5" s="120" t="s">
        <v>263</v>
      </c>
      <c r="L5" s="11">
        <v>355598751</v>
      </c>
      <c r="M5" s="65" t="s">
        <v>264</v>
      </c>
      <c r="N5" s="124">
        <v>42000</v>
      </c>
      <c r="O5" s="124">
        <v>2240</v>
      </c>
      <c r="P5" s="121" t="s">
        <v>141</v>
      </c>
      <c r="Q5" s="80">
        <v>45356</v>
      </c>
      <c r="R5" s="124">
        <v>20000</v>
      </c>
      <c r="S5" s="124">
        <v>0</v>
      </c>
      <c r="T5" s="124">
        <v>0</v>
      </c>
      <c r="U5" s="125">
        <f t="shared" ref="U5" si="0">IF(AND(ISBLANK(R5),ISBLANK(S5),ISBLANK(T5)),"",R5-(S5+T5))</f>
        <v>20000</v>
      </c>
      <c r="V5" s="117" t="s">
        <v>203</v>
      </c>
      <c r="W5" s="122" t="s">
        <v>297</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90" zoomScaleNormal="90" workbookViewId="0">
      <selection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247</v>
      </c>
      <c r="C5" s="38" t="s">
        <v>248</v>
      </c>
      <c r="D5" s="38" t="s">
        <v>249</v>
      </c>
      <c r="E5" s="38" t="s">
        <v>250</v>
      </c>
      <c r="F5" s="38" t="s">
        <v>251</v>
      </c>
      <c r="G5" s="84" t="s">
        <v>252</v>
      </c>
      <c r="H5" s="38" t="s">
        <v>251</v>
      </c>
      <c r="I5" s="84">
        <v>217545</v>
      </c>
      <c r="J5" s="38" t="s">
        <v>253</v>
      </c>
      <c r="K5" s="84">
        <v>217545</v>
      </c>
      <c r="L5" s="84" t="s">
        <v>254</v>
      </c>
      <c r="M5" s="38" t="s">
        <v>255</v>
      </c>
      <c r="N5" s="84">
        <v>526676</v>
      </c>
      <c r="O5" s="84" t="s">
        <v>256</v>
      </c>
      <c r="P5" s="84">
        <v>878291</v>
      </c>
      <c r="Q5" s="38" t="s">
        <v>257</v>
      </c>
      <c r="R5" s="38" t="s">
        <v>258</v>
      </c>
      <c r="S5" s="84" t="s">
        <v>259</v>
      </c>
      <c r="T5" s="84" t="s">
        <v>259</v>
      </c>
      <c r="U5" s="84" t="s">
        <v>260</v>
      </c>
      <c r="V5" s="84" t="s">
        <v>261</v>
      </c>
      <c r="W5" s="84">
        <v>0</v>
      </c>
      <c r="X5" s="38" t="s">
        <v>262</v>
      </c>
      <c r="Y5" s="84">
        <v>355598751</v>
      </c>
      <c r="Z5" s="38" t="s">
        <v>263</v>
      </c>
      <c r="AA5" s="108" t="s">
        <v>264</v>
      </c>
      <c r="AB5" s="84">
        <v>42000</v>
      </c>
      <c r="AC5" s="108" t="s">
        <v>265</v>
      </c>
      <c r="AD5" s="84">
        <v>24</v>
      </c>
      <c r="AE5" s="84" t="s">
        <v>266</v>
      </c>
      <c r="AF5" s="84" t="s">
        <v>267</v>
      </c>
      <c r="AG5" s="108" t="s">
        <v>268</v>
      </c>
      <c r="AH5" s="84" t="s">
        <v>269</v>
      </c>
      <c r="AI5" s="108" t="s">
        <v>270</v>
      </c>
      <c r="AJ5" s="84">
        <v>2240</v>
      </c>
      <c r="AK5" s="84">
        <v>2240</v>
      </c>
      <c r="AL5" s="108" t="s">
        <v>271</v>
      </c>
      <c r="AM5" s="84">
        <v>18131.93</v>
      </c>
      <c r="AN5" s="112">
        <v>8748.07</v>
      </c>
      <c r="AO5" s="112">
        <v>26880</v>
      </c>
      <c r="AP5" s="112">
        <v>23868.07</v>
      </c>
      <c r="AQ5" s="112">
        <v>3405.93</v>
      </c>
      <c r="AR5" s="112">
        <v>27274</v>
      </c>
      <c r="AS5" s="112">
        <v>5341.81</v>
      </c>
      <c r="AT5" s="112">
        <v>1378.19</v>
      </c>
      <c r="AU5" s="112">
        <v>6720</v>
      </c>
      <c r="AV5" s="84">
        <v>15</v>
      </c>
      <c r="AW5" s="84"/>
      <c r="AX5" s="84"/>
      <c r="AY5" s="108"/>
      <c r="AZ5" s="84"/>
      <c r="BA5" s="84"/>
      <c r="BB5" s="84" t="s">
        <v>272</v>
      </c>
      <c r="BC5" s="84"/>
      <c r="BD5" s="108"/>
      <c r="BE5" s="84">
        <v>0</v>
      </c>
      <c r="BF5" s="38" t="s">
        <v>259</v>
      </c>
      <c r="BG5" s="84">
        <v>8409077046</v>
      </c>
      <c r="BH5" s="114" t="s">
        <v>273</v>
      </c>
      <c r="BI5" s="38" t="s">
        <v>110</v>
      </c>
      <c r="BJ5" s="85">
        <v>45860</v>
      </c>
      <c r="BK5" s="84"/>
      <c r="BL5" s="38" t="s">
        <v>114</v>
      </c>
      <c r="BM5" s="115" t="s">
        <v>119</v>
      </c>
      <c r="BN5" s="116" t="s">
        <v>199</v>
      </c>
      <c r="BO5" s="84" t="s">
        <v>244</v>
      </c>
      <c r="BP5" s="84">
        <v>20000</v>
      </c>
      <c r="BQ5" s="117" t="s">
        <v>203</v>
      </c>
      <c r="BR5" s="118" t="s">
        <v>274</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Vishalkumar Singh</cp:lastModifiedBy>
  <cp:lastPrinted>2025-05-06T06:37:39Z</cp:lastPrinted>
  <dcterms:created xsi:type="dcterms:W3CDTF">2023-04-07T11:05:50Z</dcterms:created>
  <dcterms:modified xsi:type="dcterms:W3CDTF">2025-07-23T06:18:48Z</dcterms:modified>
</cp:coreProperties>
</file>