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vishalkumar_singh_spandanasphoorty_com/Documents/Desktop/"/>
    </mc:Choice>
  </mc:AlternateContent>
  <xr:revisionPtr revIDLastSave="0" documentId="8_{9AD8E545-1BB7-47DA-B4B8-1B0B0288E144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<sst xmlns="http://schemas.openxmlformats.org/spreadsheetml/2006/main" count="357" uniqueCount="304">
  <si>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</si>
  <si>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</si>
  <si>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</si>
  <si>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</si>
  <si>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</si>
  <si>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</si>
  <si>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</si>
  <si>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</si>
  <si>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</si>
  <si>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</si>
  <si>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</si>
  <si>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</si>
  <si>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</si>
  <si>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</si>
  <si>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</si>
  <si>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</si>
  <si>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</si>
  <si>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</si>
  <si>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</si>
  <si>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</si>
  <si>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</si>
  <si>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</si>
  <si>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</si>
  <si>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</si>
  <si>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</si>
  <si>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</si>
  <si>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</si>
  <si>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</si>
  <si>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</si>
  <si>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</si>
  <si>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</si>
  <si>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</si>
  <si>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</si>
  <si>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</si>
  <si>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</si>
  <si>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</si>
  <si>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</si>
  <si>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</si>
  <si>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</si>
  <si>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</si>
  <si>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</si>
  <si>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</si>
  <si>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</si>
  <si>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</si>
  <si>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</si>
  <si>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</si>
  <si>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</si>
  <si>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</si>
  <si>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</si>
  <si>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</si>
  <si>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</si>
  <si>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</si>
  <si>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</si>
  <si>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</si>
  <si>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</si>
  <si>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</si>
  <si>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</si>
  <si>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</si>
  <si>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</si>
  <si>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</si>
  <si>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</si>
  <si>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</si>
  <si>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</si>
  <si>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</si>
  <si>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</si>
  <si>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</si>
  <si>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</si>
  <si>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</si>
  <si>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</si>
  <si>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</si>
  <si>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</si>
  <si>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</si>
  <si>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</si>
  <si>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</si>
  <si>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</si>
  <si>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</si>
  <si>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</si>
  <si>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</si>
  <si>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</si>
  <si>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</si>
  <si>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</si>
  <si>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</si>
  <si>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</si>
  <si>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</si>
  <si>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</si>
  <si>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</si>
  <si>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</si>
  <si>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</si>
  <si>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</si>
  <si>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</si>
  <si>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</si>
  <si>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</si>
  <si>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</si>
  <si>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</si>
  <si>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</si>
  <si>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</si>
  <si>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</si>
  <si>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</si>
  <si>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</si>
  <si>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</si>
  <si>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</si>
  <si>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</si>
  <si>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</si>
  <si>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</si>
  <si>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</si>
  <si>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</si>
  <si>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</si>
  <si>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</si>
  <si>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</si>
  <si>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</si>
  <si>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</si>
  <si>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</si>
  <si>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</si>
  <si>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</si>
  <si>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</si>
  <si>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</si>
  <si>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</si>
  <si>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</si>
  <si>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</si>
  <si>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</si>
  <si>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</si>
  <si>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</si>
  <si>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</si>
  <si>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</si>
  <si>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</si>
  <si>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</si>
  <si>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</si>
  <si>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</si>
  <si>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</si>
  <si>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</si>
  <si>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</si>
  <si>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</si>
  <si>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</si>
  <si>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</si>
  <si>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</si>
  <si>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</si>
  <si>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</si>
  <si>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</si>
  <si>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</si>
  <si>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</si>
  <si>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</si>
  <si>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</si>
  <si>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</si>
  <si>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</si>
  <si>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</si>
  <si>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</si>
  <si>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</si>
  <si>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</si>
  <si>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</si>
  <si>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</si>
  <si>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</si>
  <si>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</si>
  <si>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</si>
  <si>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</si>
  <si>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</si>
  <si>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</si>
  <si>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</si>
  <si>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</si>
  <si>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</si>
  <si>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</si>
  <si>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</si>
  <si>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</si>
  <si>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</si>
  <si>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</si>
  <si>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</si>
  <si>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</si>
  <si>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</si>
  <si>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</si>
  <si>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</si>
  <si>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</si>
  <si>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</si>
  <si>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</si>
  <si>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</si>
  <si>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</si>
  <si>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</si>
  <si>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</si>
  <si>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</si>
  <si>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</si>
  <si>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</si>
  <si>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</si>
  <si>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</si>
  <si>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</si>
  <si>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</si>
  <si>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</si>
  <si>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</si>
  <si>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</si>
  <si>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</si>
  <si>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</si>
  <si>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</si>
  <si>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</si>
  <si>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</si>
  <si>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</si>
  <si>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</si>
  <si>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</si>
  <si>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</si>
  <si>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</si>
  <si>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</si>
  <si>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</si>
  <si>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</si>
  <si>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</si>
  <si>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</si>
  <si>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</si>
  <si>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</si>
  <si>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</si>
  <si>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</si>
  <si>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</si>
  <si>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</si>
  <si>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</si>
  <si>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</si>
  <si>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</si>
  <si>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</si>
  <si>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</si>
  <si>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</si>
  <si>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</si>
  <si>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</si>
  <si>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</si>
  <si>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</si>
  <si>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</si>
  <si>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</si>
  <si>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</si>
  <si>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</si>
  <si>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</si>
  <si>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</si>
  <si>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</si>
  <si>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</si>
  <si>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</si>
  <si>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</si>
  <si>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</si>
  <si>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</si>
  <si>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</si>
  <si>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</si>
  <si>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</si>
  <si>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</si>
  <si>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</si>
  <si>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</si>
  <si>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</si>
  <si>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</si>
  <si>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</si>
  <si>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</si>
  <si>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</si>
  <si>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</si>
  <si>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</si>
  <si>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</si>
  <si>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</si>
  <si>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</si>
  <si>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</si>
  <si>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</si>
  <si>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Dual Staff</t>
  </si>
  <si>
    <t>BM</t>
  </si>
  <si>
    <t>Available &amp; Updated</t>
  </si>
  <si>
    <t>BQM</t>
  </si>
  <si>
    <t>Kesariya</t>
  </si>
  <si>
    <t>Siwan</t>
  </si>
  <si>
    <t>Motihari</t>
  </si>
  <si>
    <t>Bihar</t>
  </si>
  <si>
    <t>Anurag Patel</t>
  </si>
  <si>
    <t>Laon Officer</t>
  </si>
  <si>
    <t>North</t>
  </si>
  <si>
    <t>Bihar-1</t>
  </si>
  <si>
    <t>Chetana</t>
  </si>
  <si>
    <t>Open</t>
  </si>
  <si>
    <t>July 31, 2025 1:46 PM</t>
  </si>
  <si>
    <t>Thursday, July 31, 2025 1:46 PM</t>
  </si>
  <si>
    <t>SF0065233</t>
  </si>
  <si>
    <t>BH2906</t>
  </si>
  <si>
    <t>Rajpur</t>
  </si>
  <si>
    <t>SF0078908</t>
  </si>
  <si>
    <t>Sandeep kumar</t>
  </si>
  <si>
    <t>536871</t>
  </si>
  <si>
    <t>Arti -3</t>
  </si>
  <si>
    <t>SID951375389126</t>
  </si>
  <si>
    <t>BC</t>
  </si>
  <si>
    <t>MUSLIM</t>
  </si>
  <si>
    <t>Kirana shop</t>
  </si>
  <si>
    <t>MUNNI KHATUN</t>
  </si>
  <si>
    <t>15-Apr-2024</t>
  </si>
  <si>
    <t>09</t>
  </si>
  <si>
    <t>4</t>
  </si>
  <si>
    <t>5 Yrs</t>
  </si>
  <si>
    <t>12 Jan 2021</t>
  </si>
  <si>
    <t>&gt; 4 to 6 Years</t>
  </si>
  <si>
    <t>09-May-2024</t>
  </si>
  <si>
    <t>10-Jul-2025</t>
  </si>
  <si>
    <t>9661625475</t>
  </si>
  <si>
    <t>Abhishek Kumar/SF0077481</t>
  </si>
  <si>
    <t>Borrower paid 02 emi of 2710*2=5420/- to LO Anurag/SF65233 but he did not post her emi in fimo.</t>
  </si>
  <si>
    <t>FN25-26-01510</t>
  </si>
  <si>
    <t>Borrower paid rs.2710/- on date 09-10-24 to LO Anurag/SF0065233 but he did not post her emi in fimo.</t>
  </si>
  <si>
    <t>Borrower paid rs.2710/- on date 09-11-24 to LO Anurag/SF0065233 but he did not post her emi in fimo.</t>
  </si>
  <si>
    <t>Complaint Lodged</t>
  </si>
  <si>
    <t>Completed-Report Submitted</t>
  </si>
  <si>
    <t>Absconding</t>
  </si>
  <si>
    <t>Manoj kumar Chaurasiya/SF0033255</t>
  </si>
  <si>
    <t>Ranjit kumar/SF0090200</t>
  </si>
  <si>
    <t>Rakesh Kumar Singh/SF0007606</t>
  </si>
  <si>
    <t>Alok Kumar Raju/SF0091403</t>
  </si>
  <si>
    <t>CSS</t>
  </si>
  <si>
    <t>1. Complaint raised by borrower to css that she paid her 03 emi of rs.2710*3=8130/- emi to Anurag/SF0065233 but still showing od. 
2. Post verification it is observed that borrower paid 02 emi of rs.2710*2=5420/- on dated 09-10-24 &amp; 09-11-24 which were not posted in fimo.
3. And rest 01 emi of rs.2710/- which was paid on date 09-05-25 is posted in fimo. So the final fraud amount is rs.5420/-.</t>
  </si>
  <si>
    <t>R</t>
  </si>
  <si>
    <t>Shashi Bhusan Kumar</t>
  </si>
  <si>
    <t>SF0096342</t>
  </si>
  <si>
    <t>L</t>
  </si>
  <si>
    <t>Anand Bihari</t>
  </si>
  <si>
    <t>SF0094128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</si>
</sst>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5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C4" sqref="C4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BH2906</v>
      </c>
      <c r="D5" s="63" t="str">
        <f>IF('Physical Cash at Safe'!D28="Yes", 'Physical Cash at Safe'!A4, 'Borrower Wise Details'!C5)</f>
        <v>Kesariya</v>
      </c>
      <c r="E5" s="63" t="str">
        <f>IF(D5="", "", IF(ISBLANK('Loan Outstanding Report'!C5), IF('Physical Cash at Safe'!D28="Yes", 'Physical Cash at Safe'!A6, ""), 'Loan Outstanding Report'!C5))</f>
        <v>Bihar-1</v>
      </c>
      <c r="F5" s="63" t="str">
        <f>IF(D5="", "", IF(ISBLANK('Loan Outstanding Report'!D5), IF('Physical Cash at Safe'!D28="Yes", 'Physical Cash at Safe'!E4, ""), 'Loan Outstanding Report'!D5))</f>
        <v>Motihari</v>
      </c>
      <c r="G5" s="61">
        <v>45858</v>
      </c>
      <c r="H5" s="107" t="s">
        <v>296</v>
      </c>
      <c r="I5" s="61">
        <v>45863</v>
      </c>
      <c r="J5" s="74" t="str">
        <f>IF('Physical Cash at Safe'!D28="Yes",'Physical Cash at Safe'!E28,IF('Borrower Wise Details'!D5&lt;&gt;"",'Borrower Wise Details'!D5,""))</f>
        <v>FN25-26-01510</v>
      </c>
      <c r="K5" s="81">
        <v>1</v>
      </c>
      <c r="L5" s="82">
        <v>8130</v>
      </c>
      <c r="M5" s="82">
        <v>0</v>
      </c>
      <c r="N5" s="82" t="s">
        <v>292</v>
      </c>
      <c r="O5" s="82" t="s">
        <v>293</v>
      </c>
      <c r="P5" s="82" t="s">
        <v>294</v>
      </c>
      <c r="Q5" s="82" t="s">
        <v>295</v>
      </c>
      <c r="R5" s="75" t="str">
        <f>IF('Physical Cash at Safe'!$D$28="Yes", 'Physical Cash at Safe'!$A$28, IF('Borrower Wise Details'!F5&lt;&gt;"", 'Borrower Wise Details'!F5, ""))</f>
        <v>Anurag Patel</v>
      </c>
      <c r="S5" s="74" t="str">
        <f>IF('Physical Cash at Safe'!$D$28="Yes", 'Physical Cash at Safe'!$C$28, IF('Borrower Wise Details'!H5&lt;&gt;"", 'Borrower Wise Details'!H5, ""))</f>
        <v>Laon Officer</v>
      </c>
      <c r="T5" s="74" t="str">
        <f>IF('Physical Cash at Safe'!$D$28="Yes", 'Physical Cash at Safe'!$B$28, IF('Borrower Wise Details'!G5&lt;&gt;"", 'Borrower Wise Details'!G5, ""))</f>
        <v>SF0065233</v>
      </c>
      <c r="U5" s="77" t="s">
        <v>291</v>
      </c>
      <c r="V5" s="61">
        <v>45820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290</v>
      </c>
      <c r="Z5" s="61">
        <v>45870</v>
      </c>
      <c r="AA5" s="61">
        <v>45870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5420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5420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45873</v>
      </c>
      <c r="AH5" s="70" t="s">
        <v>297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BH2906</v>
      </c>
      <c r="C5" s="50" t="str">
        <f>IF('Fraud Investigation Report'!D5="", "", 'Fraud Investigation Report'!D5)</f>
        <v>Kesariya</v>
      </c>
      <c r="D5" s="68" t="str">
        <f>IF(OR('Fraud Investigation Report'!R5="", 'Fraud Investigation Report'!R5=0), "", 'Fraud Investigation Report'!R5)</f>
        <v>Anurag Patel</v>
      </c>
      <c r="E5" s="68" t="str">
        <f>IF(OR('Fraud Investigation Report'!T5="", 'Fraud Investigation Report'!T5=0), "", 'Fraud Investigation Report'!T5)</f>
        <v>SF0065233</v>
      </c>
      <c r="F5" s="68" t="str">
        <f>IF(OR('Fraud Investigation Report'!S5="", 'Fraud Investigation Report'!S5=0), "", 'Fraud Investigation Report'!S5)</f>
        <v>Laon Officer</v>
      </c>
      <c r="G5" s="50" t="str">
        <f>IF('Fraud Investigation Report'!J5="", "", 'Fraud Investigation Report'!J5)</f>
        <v>FN25-26-01510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5420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5420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5420</v>
      </c>
      <c r="Q5" s="49"/>
      <c r="R5" s="84" t="s">
        <v>289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14" sqref="D14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8" t="s">
        <v>2</v>
      </c>
      <c r="B1" s="149"/>
      <c r="C1" s="149"/>
      <c r="D1" s="149"/>
      <c r="E1" s="150"/>
    </row>
    <row r="2" spans="1:5" ht="18" x14ac:dyDescent="0.35">
      <c r="A2" s="14"/>
      <c r="B2" s="151" t="s">
        <v>3</v>
      </c>
      <c r="C2" s="151"/>
      <c r="D2" s="15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264</v>
      </c>
      <c r="B4" s="41" t="s">
        <v>251</v>
      </c>
      <c r="C4" s="41" t="s">
        <v>251</v>
      </c>
      <c r="D4" s="41" t="s">
        <v>252</v>
      </c>
      <c r="E4" s="41" t="s">
        <v>253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254</v>
      </c>
      <c r="B6" s="18">
        <v>45870</v>
      </c>
      <c r="C6" s="18">
        <v>45869</v>
      </c>
      <c r="D6" s="18">
        <v>45870</v>
      </c>
      <c r="E6" s="19">
        <v>0.375</v>
      </c>
    </row>
    <row r="7" spans="1:5" ht="15.6" x14ac:dyDescent="0.3">
      <c r="A7" s="152" t="s">
        <v>70</v>
      </c>
      <c r="B7" s="153"/>
      <c r="C7" s="153"/>
      <c r="D7" s="153"/>
      <c r="E7" s="153"/>
    </row>
    <row r="8" spans="1:5" ht="15" customHeight="1" x14ac:dyDescent="0.3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4" x14ac:dyDescent="0.3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37</v>
      </c>
      <c r="C11" s="23">
        <f>B11*A11</f>
        <v>18500</v>
      </c>
      <c r="D11" s="25">
        <v>37</v>
      </c>
      <c r="E11" s="23">
        <f t="shared" ref="E11:E17" si="0">D11*A11</f>
        <v>18500</v>
      </c>
    </row>
    <row r="12" spans="1:5" ht="14.4" x14ac:dyDescent="0.3">
      <c r="A12" s="24">
        <v>200</v>
      </c>
      <c r="B12" s="25">
        <v>2</v>
      </c>
      <c r="C12" s="23">
        <f>B12*A12</f>
        <v>400</v>
      </c>
      <c r="D12" s="25">
        <v>2</v>
      </c>
      <c r="E12" s="23">
        <f t="shared" si="0"/>
        <v>400</v>
      </c>
    </row>
    <row r="13" spans="1:5" ht="14.4" x14ac:dyDescent="0.3">
      <c r="A13" s="24">
        <v>100</v>
      </c>
      <c r="B13" s="25">
        <v>2</v>
      </c>
      <c r="C13" s="23">
        <f t="shared" ref="C13:C17" si="1">B13*A13</f>
        <v>200</v>
      </c>
      <c r="D13" s="25">
        <v>2</v>
      </c>
      <c r="E13" s="23">
        <f t="shared" si="0"/>
        <v>200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1</v>
      </c>
      <c r="C15" s="23">
        <f t="shared" si="1"/>
        <v>20</v>
      </c>
      <c r="D15" s="25">
        <v>1</v>
      </c>
      <c r="E15" s="23">
        <f t="shared" si="0"/>
        <v>20</v>
      </c>
    </row>
    <row r="16" spans="1:5" ht="14.4" x14ac:dyDescent="0.3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4</v>
      </c>
      <c r="C18" s="23">
        <f>B18</f>
        <v>4</v>
      </c>
      <c r="D18" s="27">
        <v>4</v>
      </c>
      <c r="E18" s="28">
        <f>D18</f>
        <v>4</v>
      </c>
    </row>
    <row r="19" spans="1:5" ht="14.4" x14ac:dyDescent="0.3">
      <c r="A19" s="29"/>
      <c r="B19" s="30" t="s">
        <v>76</v>
      </c>
      <c r="C19" s="31">
        <f>SUM(C10:C18)</f>
        <v>19134</v>
      </c>
      <c r="D19" s="30" t="s">
        <v>76</v>
      </c>
      <c r="E19" s="31">
        <f>SUM(E10:E18)</f>
        <v>19134</v>
      </c>
    </row>
    <row r="20" spans="1:5" ht="30" customHeight="1" x14ac:dyDescent="0.3">
      <c r="A20" s="160" t="s">
        <v>97</v>
      </c>
      <c r="B20" s="161"/>
      <c r="C20" s="32">
        <v>19134</v>
      </c>
      <c r="D20" s="33" t="s">
        <v>91</v>
      </c>
      <c r="E20" s="34">
        <v>0</v>
      </c>
    </row>
    <row r="21" spans="1:5" ht="30" customHeight="1" x14ac:dyDescent="0.3">
      <c r="A21" s="162" t="s">
        <v>88</v>
      </c>
      <c r="B21" s="163"/>
      <c r="C21" s="34">
        <v>0</v>
      </c>
      <c r="D21" s="33" t="s">
        <v>89</v>
      </c>
      <c r="E21" s="34">
        <v>0</v>
      </c>
    </row>
    <row r="22" spans="1:5" ht="30" customHeight="1" x14ac:dyDescent="0.3">
      <c r="A22" s="162" t="s">
        <v>77</v>
      </c>
      <c r="B22" s="163"/>
      <c r="C22" s="34">
        <v>0</v>
      </c>
      <c r="D22" s="35" t="s">
        <v>78</v>
      </c>
      <c r="E22" s="34"/>
    </row>
    <row r="23" spans="1:5" ht="30" customHeight="1" x14ac:dyDescent="0.3">
      <c r="A23" s="162" t="s">
        <v>79</v>
      </c>
      <c r="B23" s="163"/>
      <c r="C23" s="52">
        <f>(C19+C21)-(E20+E21)-E19</f>
        <v>0</v>
      </c>
      <c r="D23" s="53" t="s">
        <v>215</v>
      </c>
      <c r="E23" s="34">
        <v>0</v>
      </c>
    </row>
    <row r="24" spans="1:5" ht="82.5" customHeight="1" x14ac:dyDescent="0.3">
      <c r="A24" s="33" t="s">
        <v>80</v>
      </c>
      <c r="B24" s="147"/>
      <c r="C24" s="147"/>
      <c r="D24" s="147"/>
      <c r="E24" s="147"/>
    </row>
    <row r="25" spans="1:5" ht="57.75" customHeight="1" x14ac:dyDescent="0.3">
      <c r="A25" s="36" t="s">
        <v>81</v>
      </c>
      <c r="B25" s="136"/>
      <c r="C25" s="136"/>
      <c r="D25" s="136"/>
      <c r="E25" s="136"/>
    </row>
    <row r="26" spans="1:5" ht="20.100000000000001" customHeight="1" x14ac:dyDescent="0.3">
      <c r="A26" s="141" t="s">
        <v>189</v>
      </c>
      <c r="B26" s="141"/>
      <c r="C26" s="141"/>
      <c r="D26" s="141"/>
      <c r="E26" s="14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39" t="s">
        <v>218</v>
      </c>
      <c r="E29" s="140"/>
    </row>
    <row r="30" spans="1:5" ht="40.049999999999997" customHeight="1" x14ac:dyDescent="0.3">
      <c r="A30" s="127"/>
      <c r="B30" s="127"/>
      <c r="C30" s="128">
        <f>A30-B30</f>
        <v>0</v>
      </c>
      <c r="D30" s="142"/>
      <c r="E30" s="143"/>
    </row>
    <row r="31" spans="1:5" ht="15" customHeight="1" x14ac:dyDescent="0.3">
      <c r="A31" s="144"/>
      <c r="B31" s="145"/>
      <c r="C31" s="145"/>
      <c r="D31" s="145"/>
      <c r="E31" s="146"/>
    </row>
    <row r="32" spans="1:5" ht="24.75" customHeight="1" x14ac:dyDescent="0.3">
      <c r="A32" s="37" t="s">
        <v>219</v>
      </c>
      <c r="B32" s="38" t="s">
        <v>247</v>
      </c>
      <c r="C32" s="37" t="s">
        <v>82</v>
      </c>
      <c r="D32" s="137" t="s">
        <v>249</v>
      </c>
      <c r="E32" s="138"/>
    </row>
    <row r="33" spans="1:5" ht="18" customHeight="1" x14ac:dyDescent="0.3">
      <c r="A33" s="37" t="s">
        <v>83</v>
      </c>
      <c r="B33" s="106" t="s">
        <v>298</v>
      </c>
      <c r="C33" s="39" t="s">
        <v>84</v>
      </c>
      <c r="D33" s="131" t="s">
        <v>301</v>
      </c>
      <c r="E33" s="132"/>
    </row>
    <row r="34" spans="1:5" ht="27.6" x14ac:dyDescent="0.3">
      <c r="A34" s="39" t="s">
        <v>220</v>
      </c>
      <c r="B34" s="38" t="s">
        <v>299</v>
      </c>
      <c r="C34" s="39" t="s">
        <v>221</v>
      </c>
      <c r="D34" s="133" t="s">
        <v>302</v>
      </c>
      <c r="E34" s="134"/>
    </row>
    <row r="35" spans="1:5" ht="27.6" x14ac:dyDescent="0.3">
      <c r="A35" s="39" t="s">
        <v>222</v>
      </c>
      <c r="B35" s="38" t="s">
        <v>300</v>
      </c>
      <c r="C35" s="39" t="s">
        <v>224</v>
      </c>
      <c r="D35" s="133" t="s">
        <v>303</v>
      </c>
      <c r="E35" s="134"/>
    </row>
    <row r="36" spans="1:5" ht="25.5" customHeight="1" x14ac:dyDescent="0.3">
      <c r="A36" s="39" t="s">
        <v>223</v>
      </c>
      <c r="B36" s="38" t="s">
        <v>248</v>
      </c>
      <c r="C36" s="39" t="s">
        <v>225</v>
      </c>
      <c r="D36" s="135" t="s">
        <v>250</v>
      </c>
      <c r="E36" s="135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1" zoomScale="90" zoomScaleNormal="90" workbookViewId="0">
      <selection activeCell="W6" sqref="W6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BH2906</v>
      </c>
      <c r="C5" s="119" t="str">
        <f>IF('Loan Outstanding Report'!$H$5="", "", 'Loan Outstanding Report'!$H$5)</f>
        <v>Kesariya</v>
      </c>
      <c r="D5" s="41" t="s">
        <v>286</v>
      </c>
      <c r="E5" s="65">
        <v>45870</v>
      </c>
      <c r="F5" s="38" t="s">
        <v>255</v>
      </c>
      <c r="G5" s="49" t="s">
        <v>263</v>
      </c>
      <c r="H5" s="49" t="s">
        <v>256</v>
      </c>
      <c r="I5" s="120" t="s">
        <v>268</v>
      </c>
      <c r="J5" s="120" t="s">
        <v>270</v>
      </c>
      <c r="K5" s="120" t="s">
        <v>274</v>
      </c>
      <c r="L5" s="11">
        <v>356406110</v>
      </c>
      <c r="M5" s="65" t="s">
        <v>275</v>
      </c>
      <c r="N5" s="124">
        <v>60000</v>
      </c>
      <c r="O5" s="124">
        <v>2710</v>
      </c>
      <c r="P5" s="121" t="s">
        <v>139</v>
      </c>
      <c r="Q5" s="80">
        <v>45574</v>
      </c>
      <c r="R5" s="124">
        <v>2710</v>
      </c>
      <c r="S5" s="124">
        <v>0</v>
      </c>
      <c r="T5" s="124">
        <v>0</v>
      </c>
      <c r="U5" s="125">
        <f t="shared" ref="U5" si="0">IF(AND(ISBLANK(R5),ISBLANK(S5),ISBLANK(T5)),"",R5-(S5+T5))</f>
        <v>2710</v>
      </c>
      <c r="V5" s="117" t="s">
        <v>201</v>
      </c>
      <c r="W5" s="122" t="s">
        <v>287</v>
      </c>
    </row>
    <row r="6" spans="1:23" ht="25.05" customHeight="1" x14ac:dyDescent="0.3">
      <c r="A6" s="64">
        <v>2</v>
      </c>
      <c r="B6" s="60" t="str">
        <f>IF(J6&lt;&gt;"", $B$5, "")</f>
        <v>BH2906</v>
      </c>
      <c r="C6" s="119" t="str">
        <f>IF(J6&lt;&gt;"", $C$5, "")</f>
        <v>Kesariya</v>
      </c>
      <c r="D6" s="41" t="str">
        <f>IF(J6&lt;&gt;"", $D$5, "")</f>
        <v>FN25-26-01510</v>
      </c>
      <c r="E6" s="65">
        <v>45870</v>
      </c>
      <c r="F6" s="38" t="str">
        <f>IF(J6&lt;&gt;"", $F$5, "")</f>
        <v>Anurag Patel</v>
      </c>
      <c r="G6" s="49" t="str">
        <f>IF(J6&lt;&gt;"", $G$5, "")</f>
        <v>SF0065233</v>
      </c>
      <c r="H6" s="49" t="str">
        <f>IF(J6&lt;&gt;"", $H$5, "")</f>
        <v>Laon Officer</v>
      </c>
      <c r="I6" s="120" t="s">
        <v>268</v>
      </c>
      <c r="J6" s="120" t="s">
        <v>270</v>
      </c>
      <c r="K6" s="120" t="s">
        <v>274</v>
      </c>
      <c r="L6" s="11">
        <v>356406110</v>
      </c>
      <c r="M6" s="65" t="s">
        <v>275</v>
      </c>
      <c r="N6" s="124">
        <v>60000</v>
      </c>
      <c r="O6" s="124">
        <v>2710</v>
      </c>
      <c r="P6" s="121" t="s">
        <v>139</v>
      </c>
      <c r="Q6" s="80">
        <v>45605</v>
      </c>
      <c r="R6" s="124">
        <v>2710</v>
      </c>
      <c r="S6" s="124">
        <v>0</v>
      </c>
      <c r="T6" s="124">
        <v>0</v>
      </c>
      <c r="U6" s="125">
        <f t="shared" ref="U6:U69" si="1">IF(AND(ISBLANK(R6),ISBLANK(S6),ISBLANK(T6)),"",R6-(S6+T6))</f>
        <v>2710</v>
      </c>
      <c r="V6" s="117" t="s">
        <v>201</v>
      </c>
      <c r="W6" s="122" t="s">
        <v>288</v>
      </c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90" zoomScaleNormal="90" workbookViewId="0">
      <selection activeCell="AA11" sqref="AA11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29">
        <v>45869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 t="s">
        <v>261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29" t="s">
        <v>262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257</v>
      </c>
      <c r="C5" s="38" t="s">
        <v>258</v>
      </c>
      <c r="D5" s="38" t="s">
        <v>253</v>
      </c>
      <c r="E5" s="38" t="s">
        <v>252</v>
      </c>
      <c r="F5" s="38" t="s">
        <v>251</v>
      </c>
      <c r="G5" s="84" t="s">
        <v>264</v>
      </c>
      <c r="H5" s="38" t="s">
        <v>251</v>
      </c>
      <c r="I5" s="84">
        <v>18643</v>
      </c>
      <c r="J5" s="38" t="s">
        <v>265</v>
      </c>
      <c r="K5" s="84">
        <v>18643</v>
      </c>
      <c r="L5" s="84" t="s">
        <v>266</v>
      </c>
      <c r="M5" s="38" t="s">
        <v>267</v>
      </c>
      <c r="N5" s="84">
        <v>26591</v>
      </c>
      <c r="O5" s="84" t="s">
        <v>268</v>
      </c>
      <c r="P5" s="84">
        <v>42359</v>
      </c>
      <c r="Q5" s="38" t="s">
        <v>269</v>
      </c>
      <c r="R5" s="38" t="s">
        <v>259</v>
      </c>
      <c r="S5" s="84" t="s">
        <v>270</v>
      </c>
      <c r="T5" s="84" t="s">
        <v>270</v>
      </c>
      <c r="U5" s="84" t="s">
        <v>271</v>
      </c>
      <c r="V5" s="84" t="s">
        <v>272</v>
      </c>
      <c r="W5" s="84">
        <v>0</v>
      </c>
      <c r="X5" s="38" t="s">
        <v>273</v>
      </c>
      <c r="Y5" s="84">
        <v>356406110</v>
      </c>
      <c r="Z5" s="38" t="s">
        <v>274</v>
      </c>
      <c r="AA5" s="108" t="s">
        <v>275</v>
      </c>
      <c r="AB5" s="84">
        <v>60000</v>
      </c>
      <c r="AC5" s="108" t="s">
        <v>276</v>
      </c>
      <c r="AD5" s="84">
        <v>30</v>
      </c>
      <c r="AE5" s="84" t="s">
        <v>277</v>
      </c>
      <c r="AF5" s="84" t="s">
        <v>278</v>
      </c>
      <c r="AG5" s="108" t="s">
        <v>279</v>
      </c>
      <c r="AH5" s="84" t="s">
        <v>280</v>
      </c>
      <c r="AI5" s="108" t="s">
        <v>281</v>
      </c>
      <c r="AJ5" s="84">
        <v>2710</v>
      </c>
      <c r="AK5" s="84">
        <v>2710</v>
      </c>
      <c r="AL5" s="108" t="s">
        <v>282</v>
      </c>
      <c r="AM5" s="84">
        <v>19972.349999999999</v>
      </c>
      <c r="AN5" s="112">
        <v>12547.65</v>
      </c>
      <c r="AO5" s="112">
        <v>32520</v>
      </c>
      <c r="AP5" s="112">
        <v>40027.65</v>
      </c>
      <c r="AQ5" s="112">
        <v>8325.35</v>
      </c>
      <c r="AR5" s="112">
        <v>48353</v>
      </c>
      <c r="AS5" s="112">
        <v>5753.03</v>
      </c>
      <c r="AT5" s="112">
        <v>2376.9699999999998</v>
      </c>
      <c r="AU5" s="112">
        <v>8130</v>
      </c>
      <c r="AV5" s="84">
        <v>15</v>
      </c>
      <c r="AW5" s="84"/>
      <c r="AX5" s="84"/>
      <c r="AY5" s="108"/>
      <c r="AZ5" s="84"/>
      <c r="BA5" s="84"/>
      <c r="BB5" s="84" t="s">
        <v>260</v>
      </c>
      <c r="BC5" s="84"/>
      <c r="BD5" s="108"/>
      <c r="BE5" s="84">
        <v>0</v>
      </c>
      <c r="BF5" s="38" t="s">
        <v>270</v>
      </c>
      <c r="BG5" s="84" t="s">
        <v>283</v>
      </c>
      <c r="BH5" s="114" t="s">
        <v>284</v>
      </c>
      <c r="BI5" s="38" t="s">
        <v>111</v>
      </c>
      <c r="BJ5" s="85"/>
      <c r="BK5" s="84"/>
      <c r="BL5" s="38"/>
      <c r="BM5" s="115" t="s">
        <v>119</v>
      </c>
      <c r="BN5" s="116" t="s">
        <v>199</v>
      </c>
      <c r="BO5" s="84" t="s">
        <v>244</v>
      </c>
      <c r="BP5" s="84">
        <v>5420</v>
      </c>
      <c r="BQ5" s="117" t="s">
        <v>201</v>
      </c>
      <c r="BR5" s="118" t="s">
        <v>285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Vishal Kumar Singh</cp:lastModifiedBy>
  <cp:lastPrinted>2025-05-06T06:37:39Z</cp:lastPrinted>
  <dcterms:created xsi:type="dcterms:W3CDTF">2023-04-07T11:05:50Z</dcterms:created>
  <dcterms:modified xsi:type="dcterms:W3CDTF">2025-08-04T06:43:02Z</dcterms:modified>
</cp:coreProperties>
</file>