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Singhpur-FN25-26-01519\"/>
    </mc:Choice>
  </mc:AlternateContent>
  <xr:revisionPtr revIDLastSave="0" documentId="13_ncr:1_{BB40D15D-2F32-4874-947E-D85BAF07CB21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871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<sst xmlns="http://schemas.openxmlformats.org/spreadsheetml/2006/main" count="604" uniqueCount="342">
  <si>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</si>
  <si>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</si>
  <si>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</si>
  <si>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</si>
  <si>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</si>
  <si>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</si>
  <si>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</si>
  <si>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</si>
  <si>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</si>
  <si>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</si>
  <si>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</si>
  <si>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</si>
  <si>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</si>
  <si>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</si>
  <si>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</si>
  <si>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</si>
  <si>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</si>
  <si>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</si>
  <si>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</si>
  <si>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</si>
  <si>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</si>
  <si>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</si>
  <si>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</si>
  <si>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</si>
  <si>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</si>
  <si>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</si>
  <si>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</si>
  <si>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</si>
  <si>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</si>
  <si>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</si>
  <si>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</si>
  <si>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</si>
  <si>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</si>
  <si>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</si>
  <si>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</si>
  <si>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</si>
  <si>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</si>
  <si>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</si>
  <si>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</si>
  <si>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</si>
  <si>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</si>
  <si>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</si>
  <si>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</si>
  <si>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</si>
  <si>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</si>
  <si>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</si>
  <si>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</si>
  <si>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</si>
  <si>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</si>
  <si>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</si>
  <si>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</si>
  <si>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</si>
  <si>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</si>
  <si>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</si>
  <si>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</si>
  <si>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</si>
  <si>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</si>
  <si>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</si>
  <si>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</si>
  <si>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</si>
  <si>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</si>
  <si>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</si>
  <si>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</si>
  <si>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</si>
  <si>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</si>
  <si>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</si>
  <si>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</si>
  <si>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</si>
  <si>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</si>
  <si>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</si>
  <si>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</si>
  <si>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</si>
  <si>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</si>
  <si>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</si>
  <si>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</si>
  <si>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</si>
  <si>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</si>
  <si>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</si>
  <si>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</si>
  <si>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</si>
  <si>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</si>
  <si>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</si>
  <si>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</si>
  <si>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</si>
  <si>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</si>
  <si>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</si>
  <si>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</si>
  <si>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</si>
  <si>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</si>
  <si>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</si>
  <si>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</si>
  <si>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</si>
  <si>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</si>
  <si>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</si>
  <si>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</si>
  <si>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</si>
  <si>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</si>
  <si>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</si>
  <si>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</si>
  <si>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</si>
  <si>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</si>
  <si>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</si>
  <si>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</si>
  <si>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</si>
  <si>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</si>
  <si>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</si>
  <si>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</si>
  <si>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</si>
  <si>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</si>
  <si>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</si>
  <si>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</si>
  <si>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</si>
  <si>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</si>
  <si>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</si>
  <si>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</si>
  <si>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</si>
  <si>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</si>
  <si>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</si>
  <si>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</si>
  <si>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</si>
  <si>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</si>
  <si>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</si>
  <si>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</si>
  <si>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</si>
  <si>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</si>
  <si>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</si>
  <si>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</si>
  <si>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</si>
  <si>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</si>
  <si>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</si>
  <si>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</si>
  <si>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</si>
  <si>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</si>
  <si>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</si>
  <si>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</si>
  <si>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</si>
  <si>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</si>
  <si>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</si>
  <si>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</si>
  <si>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</si>
  <si>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</si>
  <si>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</si>
  <si>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</si>
  <si>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</si>
  <si>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</si>
  <si>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</si>
  <si>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</si>
  <si>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</si>
  <si>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</si>
  <si>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</si>
  <si>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</si>
  <si>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</si>
  <si>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</si>
  <si>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</si>
  <si>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</si>
  <si>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</si>
  <si>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</si>
  <si>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</si>
  <si>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</si>
  <si>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</si>
  <si>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</si>
  <si>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</si>
  <si>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</si>
  <si>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</si>
  <si>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</si>
  <si>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</si>
  <si>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</si>
  <si>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</si>
  <si>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</si>
  <si>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</si>
  <si>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</si>
  <si>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</si>
  <si>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</si>
  <si>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</si>
  <si>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</si>
  <si>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</si>
  <si>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</si>
  <si>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</si>
  <si>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</si>
  <si>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</si>
  <si>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</si>
  <si>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</si>
  <si>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</si>
  <si>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</si>
  <si>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</si>
  <si>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</si>
  <si>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</si>
  <si>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</si>
  <si>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</si>
  <si>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</si>
  <si>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</si>
  <si>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</si>
  <si>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</si>
  <si>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</si>
  <si>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</si>
  <si>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</si>
  <si>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</si>
  <si>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</si>
  <si>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</si>
  <si>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</si>
  <si>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</si>
  <si>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</si>
  <si>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</si>
  <si>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</si>
  <si>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</si>
  <si>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</si>
  <si>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</si>
  <si>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</si>
  <si>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</si>
  <si>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</si>
  <si>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</si>
  <si>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</si>
  <si>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</si>
  <si>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</si>
  <si>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</si>
  <si>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</si>
  <si>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</si>
  <si>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</si>
  <si>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</si>
  <si>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</si>
  <si>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</si>
  <si>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</si>
  <si>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</si>
  <si>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</si>
  <si>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</si>
  <si>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</si>
  <si>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</si>
  <si>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</si>
  <si>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</si>
  <si>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</si>
  <si>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</si>
  <si>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</si>
  <si>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</si>
  <si>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</si>
  <si>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</si>
  <si>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</si>
  <si>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</si>
  <si>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</si>
  <si>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</si>
  <si>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</si>
  <si>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</si>
  <si>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</si>
  <si>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</si>
  <si>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</si>
  <si>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</si>
  <si>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</si>
  <si>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</si>
  <si>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</si>
  <si>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</si>
  <si>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</si>
  <si>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Bhadrak</t>
  </si>
  <si>
    <t>Jajpur Town</t>
  </si>
  <si>
    <t>OR2758</t>
  </si>
  <si>
    <t>Singhpur</t>
  </si>
  <si>
    <t>Angalo</t>
  </si>
  <si>
    <t>SF0095954</t>
  </si>
  <si>
    <t>Anita Mohanty</t>
  </si>
  <si>
    <t>Angalo-540792</t>
  </si>
  <si>
    <t>Sai</t>
  </si>
  <si>
    <t>Chetana Loans-Montly-Migrated</t>
  </si>
  <si>
    <t>SID951374533089</t>
  </si>
  <si>
    <t>SC</t>
  </si>
  <si>
    <t>HINDU</t>
  </si>
  <si>
    <t>Agriculture &amp; Farming</t>
  </si>
  <si>
    <t>MUSHI</t>
  </si>
  <si>
    <t>SID951374522795</t>
  </si>
  <si>
    <t>RINA</t>
  </si>
  <si>
    <t>balaji</t>
  </si>
  <si>
    <t>SID951374567226</t>
  </si>
  <si>
    <t>TAILORING</t>
  </si>
  <si>
    <t>PRAMILA</t>
  </si>
  <si>
    <t>SID951374628420</t>
  </si>
  <si>
    <t>BC</t>
  </si>
  <si>
    <t>CHANDRAKANTY</t>
  </si>
  <si>
    <t>SID951374628611</t>
  </si>
  <si>
    <t>JHUMARANI</t>
  </si>
  <si>
    <t>SID951374567665</t>
  </si>
  <si>
    <t>MAMTA</t>
  </si>
  <si>
    <t>SID951374567227</t>
  </si>
  <si>
    <t>Sabita</t>
  </si>
  <si>
    <t>Chetana</t>
  </si>
  <si>
    <t>SSF3664417</t>
  </si>
  <si>
    <t>OBC</t>
  </si>
  <si>
    <t>Agarbathi Making</t>
  </si>
  <si>
    <t>RINKY PANI</t>
  </si>
  <si>
    <t>10</t>
  </si>
  <si>
    <t>2</t>
  </si>
  <si>
    <t>6 Yrs</t>
  </si>
  <si>
    <t>13 Oct 2020</t>
  </si>
  <si>
    <t>&gt; 4 to 6 Years</t>
  </si>
  <si>
    <t>13-Oct-2020</t>
  </si>
  <si>
    <t>19-Aug-2022</t>
  </si>
  <si>
    <t>Open</t>
  </si>
  <si>
    <t>20-Jan-2023</t>
  </si>
  <si>
    <t>20 Jan 2021</t>
  </si>
  <si>
    <t>20-Jan-2021</t>
  </si>
  <si>
    <t>31-Mar-2022</t>
  </si>
  <si>
    <t>26-Dec-2023</t>
  </si>
  <si>
    <t>12-May-2022</t>
  </si>
  <si>
    <t>12-Apr-2022</t>
  </si>
  <si>
    <t>1</t>
  </si>
  <si>
    <t>2 Yrs</t>
  </si>
  <si>
    <t>26 Mar 2023</t>
  </si>
  <si>
    <t>&lt;= 2 Years</t>
  </si>
  <si>
    <t>10-May-2023</t>
  </si>
  <si>
    <t>30-May-2025</t>
  </si>
  <si>
    <t>8339031115</t>
  </si>
  <si>
    <t>8921165586</t>
  </si>
  <si>
    <t>7305448630</t>
  </si>
  <si>
    <t>8917533965</t>
  </si>
  <si>
    <t>7339131665</t>
  </si>
  <si>
    <t>6282995399</t>
  </si>
  <si>
    <t>7846921216</t>
  </si>
  <si>
    <t>9348523696</t>
  </si>
  <si>
    <t>Jisaya Digal/SF0071956</t>
  </si>
  <si>
    <t>Unable to verify loan card due to non-availability of borrower</t>
  </si>
  <si>
    <t>Manas Ranjan Sethy</t>
  </si>
  <si>
    <t>SF0064890</t>
  </si>
  <si>
    <t>BQM</t>
  </si>
  <si>
    <t xml:space="preserve">As per Phonepe borrower has paid Rs 2500/-  towards EMI to LO Manas Ranjan Sethy/SF0064890  on dtd.28-10-24 Rs 2500/-, but LO has not remitted cash to branch. </t>
  </si>
  <si>
    <t xml:space="preserve">As per Phonepe borrower has paid Rs 2500/-  towards EMI to LO Manas Ranjan Sethy/SF0064890  on dtd.12-11-24 Rs 2500/-,  but LO has not remitted cash to branch. </t>
  </si>
  <si>
    <t xml:space="preserve">As per Phonepe borrower has paid Rs 2500/-  towards EMI to LO Manas Ranjan Sethy/SF0064890  on dtd.17-01-25 Rs 2500/-, but LO has not remitted cash to branch. </t>
  </si>
  <si>
    <t>Biranchi Narayan Swain/SF0003954</t>
  </si>
  <si>
    <t>Krushna Chandra Sahoo/SF0083225</t>
  </si>
  <si>
    <t>Alok Kumar Maharana/SF0083414</t>
  </si>
  <si>
    <t>Sanjaya Kumar Sahoo/SF0070624</t>
  </si>
  <si>
    <t>Transferred</t>
  </si>
  <si>
    <t>Completed-Report Submitted</t>
  </si>
  <si>
    <t>As per Phonepe borrower has paid Rs 2500/-  towards EMI to LO Manas Ranjan Sethy/SF0064890  on dtd.28-10-24 Rs 2500/-,12-11-24 Rs 2500/-, 17-01-25 Rs 2500/-, but LO has not remitted cash to branch. (As pe Loan Card Evidence Borroower has Paid Rs-3000/ On dtd-10-03-2025 To LO Sagar Pati/SF0093479 But Lo has not remitted Cash At Branch.)</t>
  </si>
  <si>
    <t>No Action Taken</t>
  </si>
  <si>
    <t>Dual Staff</t>
  </si>
  <si>
    <t>Available &amp; Updated</t>
  </si>
  <si>
    <t>Sangram Keshari Jena</t>
  </si>
  <si>
    <t>SF0057317</t>
  </si>
  <si>
    <t>BM</t>
  </si>
  <si>
    <t>Anil Kumar Behera</t>
  </si>
  <si>
    <t>SF0063616</t>
  </si>
  <si>
    <t>FN25-26-01519</t>
  </si>
  <si>
    <t>CSS</t>
  </si>
  <si>
    <t>After caseload verification total of Rs 7500/- misappropriation of cash identified &amp; no amount recovered So, Net fraud is Rs.7500/-.</t>
  </si>
  <si>
    <t>351211755</t>
  </si>
  <si>
    <t>Branch Quality Manager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</si>
</sst>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OR2758</v>
      </c>
      <c r="D5" s="63" t="str">
        <f>IF('Physical Cash at Safe'!D28="Yes", 'Physical Cash at Safe'!B4, 'Borrower Wise Details'!C5)</f>
        <v>Singhpur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45862</v>
      </c>
      <c r="H5" s="107" t="s">
        <v>338</v>
      </c>
      <c r="I5" s="61">
        <v>45863</v>
      </c>
      <c r="J5" s="74" t="str">
        <f>IF('Physical Cash at Safe'!D28="Yes",'Physical Cash at Safe'!E28,IF('Borrower Wise Details'!D5&lt;&gt;"",'Borrower Wise Details'!D5,""))</f>
        <v>FN25-26-01519</v>
      </c>
      <c r="K5" s="81">
        <v>1</v>
      </c>
      <c r="L5" s="82">
        <v>7500</v>
      </c>
      <c r="M5" s="82">
        <v>0</v>
      </c>
      <c r="N5" s="82" t="s">
        <v>322</v>
      </c>
      <c r="O5" s="82" t="s">
        <v>323</v>
      </c>
      <c r="P5" s="82" t="s">
        <v>324</v>
      </c>
      <c r="Q5" s="82" t="s">
        <v>325</v>
      </c>
      <c r="R5" s="75" t="str">
        <f>IF('Physical Cash at Safe'!$D$28="Yes", 'Physical Cash at Safe'!$A$28, IF('Borrower Wise Details'!F5&lt;&gt;"", 'Borrower Wise Details'!F5, ""))</f>
        <v>Manas Ranjan Sethy</v>
      </c>
      <c r="S5" s="74" t="str">
        <f>IF('Physical Cash at Safe'!$D$28="Yes", 'Physical Cash at Safe'!$C$28, IF('Borrower Wise Details'!H5&lt;&gt;"", 'Borrower Wise Details'!H5, ""))</f>
        <v>Branch Quality Manager</v>
      </c>
      <c r="T5" s="74" t="str">
        <f>IF('Physical Cash at Safe'!$D$28="Yes", 'Physical Cash at Safe'!$B$28, IF('Borrower Wise Details'!G5&lt;&gt;"", 'Borrower Wise Details'!G5, ""))</f>
        <v>SF0064890</v>
      </c>
      <c r="U5" s="77" t="s">
        <v>326</v>
      </c>
      <c r="V5" s="61">
        <v>45692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327</v>
      </c>
      <c r="Z5" s="61">
        <v>45862</v>
      </c>
      <c r="AA5" s="61">
        <v>45866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8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7500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7500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45866</v>
      </c>
      <c r="AH5" s="70" t="s">
        <v>339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OR2758</v>
      </c>
      <c r="C5" s="50" t="str">
        <f>IF('Fraud Investigation Report'!D5="", "", 'Fraud Investigation Report'!D5)</f>
        <v>Singhpur</v>
      </c>
      <c r="D5" s="68" t="str">
        <f>IF(OR('Fraud Investigation Report'!R5="", 'Fraud Investigation Report'!R5=0), "", 'Fraud Investigation Report'!R5)</f>
        <v>Manas Ranjan Sethy</v>
      </c>
      <c r="E5" s="68" t="str">
        <f>IF(OR('Fraud Investigation Report'!T5="", 'Fraud Investigation Report'!T5=0), "", 'Fraud Investigation Report'!T5)</f>
        <v>SF0064890</v>
      </c>
      <c r="F5" s="68" t="str">
        <f>IF(OR('Fraud Investigation Report'!S5="", 'Fraud Investigation Report'!S5=0), "", 'Fraud Investigation Report'!S5)</f>
        <v>Branch Quality Manager</v>
      </c>
      <c r="G5" s="50" t="str">
        <f>IF('Fraud Investigation Report'!J5="", "", 'Fraud Investigation Report'!J5)</f>
        <v>FN25-26-01519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7500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7500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7500</v>
      </c>
      <c r="Q5" s="49"/>
      <c r="R5" s="84" t="s">
        <v>329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20" sqref="C20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252</v>
      </c>
      <c r="B4" s="41" t="s">
        <v>253</v>
      </c>
      <c r="C4" s="41" t="s">
        <v>251</v>
      </c>
      <c r="D4" s="41" t="s">
        <v>250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249</v>
      </c>
      <c r="B6" s="18">
        <v>45862</v>
      </c>
      <c r="C6" s="18">
        <v>45861</v>
      </c>
      <c r="D6" s="18">
        <v>45862</v>
      </c>
      <c r="E6" s="19">
        <v>0.29166666666666669</v>
      </c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>
        <v>18</v>
      </c>
      <c r="E11" s="23">
        <f t="shared" ref="E11:E17" si="0">D11*A11</f>
        <v>9000</v>
      </c>
    </row>
    <row r="12" spans="1:5" ht="14.4" x14ac:dyDescent="0.3">
      <c r="A12" s="24">
        <v>200</v>
      </c>
      <c r="B12" s="25"/>
      <c r="C12" s="23">
        <f>B12*A12</f>
        <v>0</v>
      </c>
      <c r="D12" s="25">
        <v>5</v>
      </c>
      <c r="E12" s="23">
        <f t="shared" si="0"/>
        <v>1000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>
        <v>23</v>
      </c>
      <c r="E13" s="23">
        <f t="shared" si="0"/>
        <v>2300</v>
      </c>
    </row>
    <row r="14" spans="1:5" ht="14.4" x14ac:dyDescent="0.3">
      <c r="A14" s="24">
        <v>50</v>
      </c>
      <c r="B14" s="25"/>
      <c r="C14" s="23">
        <f t="shared" si="1"/>
        <v>0</v>
      </c>
      <c r="D14" s="25">
        <v>16</v>
      </c>
      <c r="E14" s="23">
        <f t="shared" si="0"/>
        <v>800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13252</v>
      </c>
      <c r="C18" s="23">
        <f>B18</f>
        <v>13252</v>
      </c>
      <c r="D18" s="27">
        <v>152</v>
      </c>
      <c r="E18" s="28">
        <f>D18</f>
        <v>152</v>
      </c>
    </row>
    <row r="19" spans="1:5" ht="14.4" x14ac:dyDescent="0.3">
      <c r="A19" s="29"/>
      <c r="B19" s="30" t="s">
        <v>76</v>
      </c>
      <c r="C19" s="31">
        <f>SUM(C10:C18)</f>
        <v>13252</v>
      </c>
      <c r="D19" s="30" t="s">
        <v>76</v>
      </c>
      <c r="E19" s="31">
        <f>SUM(E10:E18)</f>
        <v>13252</v>
      </c>
    </row>
    <row r="20" spans="1:5" ht="30" customHeight="1" x14ac:dyDescent="0.3">
      <c r="A20" s="144" t="s">
        <v>97</v>
      </c>
      <c r="B20" s="145"/>
      <c r="C20" s="32">
        <v>13252</v>
      </c>
      <c r="D20" s="33" t="s">
        <v>91</v>
      </c>
      <c r="E20" s="34"/>
    </row>
    <row r="21" spans="1:5" ht="30" customHeight="1" x14ac:dyDescent="0.3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1"/>
      <c r="C24" s="131"/>
      <c r="D24" s="131"/>
      <c r="E24" s="131"/>
    </row>
    <row r="25" spans="1:5" ht="57.75" customHeight="1" x14ac:dyDescent="0.3">
      <c r="A25" s="36" t="s">
        <v>81</v>
      </c>
      <c r="B25" s="153"/>
      <c r="C25" s="153"/>
      <c r="D25" s="153"/>
      <c r="E25" s="153"/>
    </row>
    <row r="26" spans="1:5" ht="20.100000000000001" customHeight="1" x14ac:dyDescent="0.3">
      <c r="A26" s="158" t="s">
        <v>190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6" t="s">
        <v>219</v>
      </c>
      <c r="E29" s="157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220</v>
      </c>
      <c r="B32" s="38" t="s">
        <v>330</v>
      </c>
      <c r="C32" s="37" t="s">
        <v>82</v>
      </c>
      <c r="D32" s="154" t="s">
        <v>331</v>
      </c>
      <c r="E32" s="155"/>
    </row>
    <row r="33" spans="1:5" ht="18" customHeight="1" x14ac:dyDescent="0.3">
      <c r="A33" s="37" t="s">
        <v>83</v>
      </c>
      <c r="B33" s="106">
        <v>255</v>
      </c>
      <c r="C33" s="39" t="s">
        <v>84</v>
      </c>
      <c r="D33" s="148">
        <v>282</v>
      </c>
      <c r="E33" s="149"/>
    </row>
    <row r="34" spans="1:5" ht="27.6" x14ac:dyDescent="0.3">
      <c r="A34" s="39" t="s">
        <v>221</v>
      </c>
      <c r="B34" s="38" t="s">
        <v>332</v>
      </c>
      <c r="C34" s="39" t="s">
        <v>222</v>
      </c>
      <c r="D34" s="150" t="s">
        <v>335</v>
      </c>
      <c r="E34" s="151"/>
    </row>
    <row r="35" spans="1:5" ht="27.6" x14ac:dyDescent="0.3">
      <c r="A35" s="39" t="s">
        <v>223</v>
      </c>
      <c r="B35" s="38" t="s">
        <v>333</v>
      </c>
      <c r="C35" s="39" t="s">
        <v>225</v>
      </c>
      <c r="D35" s="150" t="s">
        <v>336</v>
      </c>
      <c r="E35" s="151"/>
    </row>
    <row r="36" spans="1:5" ht="25.5" customHeight="1" x14ac:dyDescent="0.3">
      <c r="A36" s="39" t="s">
        <v>224</v>
      </c>
      <c r="B36" s="38" t="s">
        <v>334</v>
      </c>
      <c r="C36" s="39" t="s">
        <v>226</v>
      </c>
      <c r="D36" s="152" t="s">
        <v>318</v>
      </c>
      <c r="E36" s="152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80" zoomScaleNormal="90" workbookViewId="0">
      <selection activeCell="I7" sqref="I7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OR2758</v>
      </c>
      <c r="C5" s="119" t="str">
        <f>IF('Loan Outstanding Report'!$H$5="", "", 'Loan Outstanding Report'!$H$5)</f>
        <v>Singhpur</v>
      </c>
      <c r="D5" s="41" t="s">
        <v>337</v>
      </c>
      <c r="E5" s="65">
        <v>45861</v>
      </c>
      <c r="F5" s="38" t="s">
        <v>316</v>
      </c>
      <c r="G5" s="49" t="s">
        <v>317</v>
      </c>
      <c r="H5" s="49" t="s">
        <v>341</v>
      </c>
      <c r="I5" s="120" t="s">
        <v>257</v>
      </c>
      <c r="J5" s="120" t="s">
        <v>281</v>
      </c>
      <c r="K5" s="120" t="s">
        <v>284</v>
      </c>
      <c r="L5" s="11" t="s">
        <v>340</v>
      </c>
      <c r="M5" s="65">
        <v>45011</v>
      </c>
      <c r="N5" s="124">
        <v>44040</v>
      </c>
      <c r="O5" s="124">
        <v>2400</v>
      </c>
      <c r="P5" s="121" t="s">
        <v>139</v>
      </c>
      <c r="Q5" s="80">
        <v>45593</v>
      </c>
      <c r="R5" s="124">
        <v>2500</v>
      </c>
      <c r="S5" s="124">
        <v>0</v>
      </c>
      <c r="T5" s="124">
        <v>0</v>
      </c>
      <c r="U5" s="125">
        <f t="shared" ref="U5" si="0">IF(AND(ISBLANK(R5),ISBLANK(S5),ISBLANK(T5)),"",R5-(S5+T5))</f>
        <v>2500</v>
      </c>
      <c r="V5" s="117" t="s">
        <v>203</v>
      </c>
      <c r="W5" s="122" t="s">
        <v>319</v>
      </c>
    </row>
    <row r="6" spans="1:23" ht="25.05" customHeight="1" x14ac:dyDescent="0.3">
      <c r="A6" s="64">
        <v>2</v>
      </c>
      <c r="B6" s="60" t="str">
        <f>IF(J6&lt;&gt;"", $B$5, "")</f>
        <v>OR2758</v>
      </c>
      <c r="C6" s="119" t="str">
        <f>IF(J6&lt;&gt;"", $C$5, "")</f>
        <v>Singhpur</v>
      </c>
      <c r="D6" s="41" t="str">
        <f>IF(J6&lt;&gt;"", $D$5, "")</f>
        <v>FN25-26-01519</v>
      </c>
      <c r="E6" s="65">
        <v>45861</v>
      </c>
      <c r="F6" s="38" t="str">
        <f>IF(J6&lt;&gt;"", $F$5, "")</f>
        <v>Manas Ranjan Sethy</v>
      </c>
      <c r="G6" s="49" t="str">
        <f>IF(J6&lt;&gt;"", $G$5, "")</f>
        <v>SF0064890</v>
      </c>
      <c r="H6" s="49" t="str">
        <f>IF(J6&lt;&gt;"", $H$5, "")</f>
        <v>Branch Quality Manager</v>
      </c>
      <c r="I6" s="120" t="s">
        <v>257</v>
      </c>
      <c r="J6" s="120" t="s">
        <v>281</v>
      </c>
      <c r="K6" s="120" t="s">
        <v>284</v>
      </c>
      <c r="L6" s="11">
        <v>351211755</v>
      </c>
      <c r="M6" s="65">
        <v>45011</v>
      </c>
      <c r="N6" s="124">
        <v>44040</v>
      </c>
      <c r="O6" s="124">
        <v>2400</v>
      </c>
      <c r="P6" s="121" t="s">
        <v>139</v>
      </c>
      <c r="Q6" s="80">
        <v>45608</v>
      </c>
      <c r="R6" s="124">
        <v>2500</v>
      </c>
      <c r="S6" s="124">
        <v>0</v>
      </c>
      <c r="T6" s="124">
        <v>0</v>
      </c>
      <c r="U6" s="125">
        <f t="shared" ref="U6:U69" si="1">IF(AND(ISBLANK(R6),ISBLANK(S6),ISBLANK(T6)),"",R6-(S6+T6))</f>
        <v>2500</v>
      </c>
      <c r="V6" s="117" t="s">
        <v>203</v>
      </c>
      <c r="W6" s="122" t="s">
        <v>320</v>
      </c>
    </row>
    <row r="7" spans="1:23" ht="25.05" customHeight="1" x14ac:dyDescent="0.3">
      <c r="A7" s="64">
        <v>3</v>
      </c>
      <c r="B7" s="60" t="str">
        <f t="shared" ref="B7:B70" si="2">IF(J7&lt;&gt;"", $B$5, "")</f>
        <v>OR2758</v>
      </c>
      <c r="C7" s="119" t="str">
        <f t="shared" ref="C7:C70" si="3">IF(J7&lt;&gt;"", $C$5, "")</f>
        <v>Singhpur</v>
      </c>
      <c r="D7" s="41" t="str">
        <f t="shared" ref="D7:D70" si="4">IF(J7&lt;&gt;"", $D$5, "")</f>
        <v>FN25-26-01519</v>
      </c>
      <c r="E7" s="65">
        <v>45861</v>
      </c>
      <c r="F7" s="38" t="str">
        <f t="shared" ref="F7:F70" si="5">IF(J7&lt;&gt;"", $F$5, "")</f>
        <v>Manas Ranjan Sethy</v>
      </c>
      <c r="G7" s="49" t="str">
        <f t="shared" ref="G7:G70" si="6">IF(J7&lt;&gt;"", $G$5, "")</f>
        <v>SF0064890</v>
      </c>
      <c r="H7" s="49" t="str">
        <f t="shared" ref="H7:H70" si="7">IF(J7&lt;&gt;"", $H$5, "")</f>
        <v>Branch Quality Manager</v>
      </c>
      <c r="I7" s="120" t="s">
        <v>257</v>
      </c>
      <c r="J7" s="120" t="s">
        <v>281</v>
      </c>
      <c r="K7" s="120" t="s">
        <v>284</v>
      </c>
      <c r="L7" s="11">
        <v>351211755</v>
      </c>
      <c r="M7" s="65">
        <v>45011</v>
      </c>
      <c r="N7" s="124">
        <v>44040</v>
      </c>
      <c r="O7" s="124">
        <v>2400</v>
      </c>
      <c r="P7" s="121" t="s">
        <v>139</v>
      </c>
      <c r="Q7" s="80">
        <v>45674</v>
      </c>
      <c r="R7" s="124">
        <v>2500</v>
      </c>
      <c r="S7" s="124">
        <v>0</v>
      </c>
      <c r="T7" s="124">
        <v>0</v>
      </c>
      <c r="U7" s="125">
        <f t="shared" si="1"/>
        <v>2500</v>
      </c>
      <c r="V7" s="117" t="s">
        <v>203</v>
      </c>
      <c r="W7" s="122" t="s">
        <v>321</v>
      </c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X1" zoomScale="80" zoomScaleNormal="80" workbookViewId="0">
      <selection activeCell="X5" sqref="X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57228</v>
      </c>
      <c r="J5" s="38" t="s">
        <v>254</v>
      </c>
      <c r="K5" s="84">
        <v>57228</v>
      </c>
      <c r="L5" s="84" t="s">
        <v>255</v>
      </c>
      <c r="M5" s="38" t="s">
        <v>256</v>
      </c>
      <c r="N5" s="84">
        <v>93431</v>
      </c>
      <c r="O5" s="84" t="s">
        <v>257</v>
      </c>
      <c r="P5" s="84">
        <v>230767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24063803</v>
      </c>
      <c r="Z5" s="38" t="s">
        <v>264</v>
      </c>
      <c r="AA5" s="108">
        <v>44117</v>
      </c>
      <c r="AB5" s="84">
        <v>41488</v>
      </c>
      <c r="AC5" s="108" t="s">
        <v>285</v>
      </c>
      <c r="AD5" s="84">
        <v>24</v>
      </c>
      <c r="AE5" s="84" t="s">
        <v>286</v>
      </c>
      <c r="AF5" s="84" t="s">
        <v>287</v>
      </c>
      <c r="AG5" s="108" t="s">
        <v>288</v>
      </c>
      <c r="AH5" s="84" t="s">
        <v>289</v>
      </c>
      <c r="AI5" s="108" t="s">
        <v>290</v>
      </c>
      <c r="AJ5" s="84">
        <v>2150</v>
      </c>
      <c r="AK5" s="84">
        <v>2150</v>
      </c>
      <c r="AL5" s="108" t="s">
        <v>291</v>
      </c>
      <c r="AM5" s="84">
        <v>31507.34</v>
      </c>
      <c r="AN5" s="112">
        <v>3343.42</v>
      </c>
      <c r="AO5" s="112">
        <v>34850.76</v>
      </c>
      <c r="AP5" s="112">
        <v>9980.66</v>
      </c>
      <c r="AQ5" s="112">
        <v>362.75</v>
      </c>
      <c r="AR5" s="112">
        <v>10343.41</v>
      </c>
      <c r="AS5" s="112">
        <v>9980.66</v>
      </c>
      <c r="AT5" s="112">
        <v>362.75</v>
      </c>
      <c r="AU5" s="112">
        <v>10343.41</v>
      </c>
      <c r="AV5" s="84">
        <v>47</v>
      </c>
      <c r="AW5" s="84"/>
      <c r="AX5" s="84"/>
      <c r="AY5" s="108"/>
      <c r="AZ5" s="84"/>
      <c r="BA5" s="84"/>
      <c r="BB5" s="84" t="s">
        <v>292</v>
      </c>
      <c r="BC5" s="84" t="s">
        <v>145</v>
      </c>
      <c r="BD5" s="108"/>
      <c r="BE5" s="84">
        <v>0</v>
      </c>
      <c r="BF5" s="38" t="s">
        <v>260</v>
      </c>
      <c r="BG5" s="84" t="s">
        <v>306</v>
      </c>
      <c r="BH5" s="114" t="s">
        <v>314</v>
      </c>
      <c r="BI5" s="38" t="s">
        <v>110</v>
      </c>
      <c r="BJ5" s="85">
        <v>45862</v>
      </c>
      <c r="BK5" s="84"/>
      <c r="BL5" s="38" t="s">
        <v>115</v>
      </c>
      <c r="BM5" s="115"/>
      <c r="BN5" s="116"/>
      <c r="BO5" s="84" t="s">
        <v>247</v>
      </c>
      <c r="BP5" s="84"/>
      <c r="BQ5" s="117"/>
      <c r="BR5" s="118" t="s">
        <v>315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57228</v>
      </c>
      <c r="J6" s="38" t="s">
        <v>254</v>
      </c>
      <c r="K6" s="84">
        <v>57228</v>
      </c>
      <c r="L6" s="84" t="s">
        <v>255</v>
      </c>
      <c r="M6" s="38" t="s">
        <v>256</v>
      </c>
      <c r="N6" s="84">
        <v>93431</v>
      </c>
      <c r="O6" s="84" t="s">
        <v>257</v>
      </c>
      <c r="P6" s="84">
        <v>230767</v>
      </c>
      <c r="Q6" s="38" t="s">
        <v>258</v>
      </c>
      <c r="R6" s="38" t="s">
        <v>259</v>
      </c>
      <c r="S6" s="84" t="s">
        <v>265</v>
      </c>
      <c r="T6" s="84" t="s">
        <v>265</v>
      </c>
      <c r="U6" s="84" t="s">
        <v>261</v>
      </c>
      <c r="V6" s="84" t="s">
        <v>262</v>
      </c>
      <c r="W6" s="84">
        <v>0</v>
      </c>
      <c r="X6" s="38" t="s">
        <v>263</v>
      </c>
      <c r="Y6" s="84">
        <v>24065121</v>
      </c>
      <c r="Z6" s="38" t="s">
        <v>266</v>
      </c>
      <c r="AA6" s="108">
        <v>44117</v>
      </c>
      <c r="AB6" s="84">
        <v>41488</v>
      </c>
      <c r="AC6" s="108" t="s">
        <v>285</v>
      </c>
      <c r="AD6" s="84">
        <v>24</v>
      </c>
      <c r="AE6" s="84" t="s">
        <v>286</v>
      </c>
      <c r="AF6" s="84" t="s">
        <v>287</v>
      </c>
      <c r="AG6" s="108" t="s">
        <v>288</v>
      </c>
      <c r="AH6" s="84" t="s">
        <v>289</v>
      </c>
      <c r="AI6" s="108" t="s">
        <v>290</v>
      </c>
      <c r="AJ6" s="84">
        <v>2150</v>
      </c>
      <c r="AK6" s="84">
        <v>2150</v>
      </c>
      <c r="AL6" s="108" t="s">
        <v>293</v>
      </c>
      <c r="AM6" s="84">
        <v>26998.240000000002</v>
      </c>
      <c r="AN6" s="112">
        <v>2722.98</v>
      </c>
      <c r="AO6" s="112">
        <v>29721.22</v>
      </c>
      <c r="AP6" s="112">
        <v>14489.76</v>
      </c>
      <c r="AQ6" s="112">
        <v>993.02</v>
      </c>
      <c r="AR6" s="112">
        <v>15482.78</v>
      </c>
      <c r="AS6" s="112">
        <v>14489.76</v>
      </c>
      <c r="AT6" s="112">
        <v>993.02</v>
      </c>
      <c r="AU6" s="112">
        <v>15482.78</v>
      </c>
      <c r="AV6" s="84">
        <v>47</v>
      </c>
      <c r="AW6" s="84"/>
      <c r="AX6" s="84"/>
      <c r="AY6" s="108"/>
      <c r="AZ6" s="84"/>
      <c r="BA6" s="84"/>
      <c r="BB6" s="84" t="s">
        <v>292</v>
      </c>
      <c r="BC6" s="84" t="s">
        <v>145</v>
      </c>
      <c r="BD6" s="108"/>
      <c r="BE6" s="84">
        <v>0</v>
      </c>
      <c r="BF6" s="38" t="s">
        <v>265</v>
      </c>
      <c r="BG6" s="84" t="s">
        <v>307</v>
      </c>
      <c r="BH6" s="114" t="s">
        <v>314</v>
      </c>
      <c r="BI6" s="38" t="s">
        <v>110</v>
      </c>
      <c r="BJ6" s="85">
        <v>45862</v>
      </c>
      <c r="BK6" s="84"/>
      <c r="BL6" s="38" t="s">
        <v>115</v>
      </c>
      <c r="BM6" s="115"/>
      <c r="BN6" s="116"/>
      <c r="BO6" s="84" t="s">
        <v>247</v>
      </c>
      <c r="BP6" s="84"/>
      <c r="BQ6" s="117"/>
      <c r="BR6" s="118" t="s">
        <v>315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57228</v>
      </c>
      <c r="J7" s="38" t="s">
        <v>254</v>
      </c>
      <c r="K7" s="84">
        <v>57228</v>
      </c>
      <c r="L7" s="84" t="s">
        <v>255</v>
      </c>
      <c r="M7" s="38" t="s">
        <v>256</v>
      </c>
      <c r="N7" s="84">
        <v>93431</v>
      </c>
      <c r="O7" s="84" t="s">
        <v>257</v>
      </c>
      <c r="P7" s="84">
        <v>271430</v>
      </c>
      <c r="Q7" s="38" t="s">
        <v>267</v>
      </c>
      <c r="R7" s="38" t="s">
        <v>259</v>
      </c>
      <c r="S7" s="84" t="s">
        <v>268</v>
      </c>
      <c r="T7" s="84" t="s">
        <v>268</v>
      </c>
      <c r="U7" s="84" t="s">
        <v>261</v>
      </c>
      <c r="V7" s="84" t="s">
        <v>262</v>
      </c>
      <c r="W7" s="84">
        <v>0</v>
      </c>
      <c r="X7" s="38" t="s">
        <v>269</v>
      </c>
      <c r="Y7" s="84">
        <v>28264993</v>
      </c>
      <c r="Z7" s="38" t="s">
        <v>270</v>
      </c>
      <c r="AA7" s="108">
        <v>44216</v>
      </c>
      <c r="AB7" s="84">
        <v>41488</v>
      </c>
      <c r="AC7" s="108" t="s">
        <v>285</v>
      </c>
      <c r="AD7" s="84">
        <v>24</v>
      </c>
      <c r="AE7" s="84" t="s">
        <v>286</v>
      </c>
      <c r="AF7" s="84" t="s">
        <v>287</v>
      </c>
      <c r="AG7" s="108" t="s">
        <v>294</v>
      </c>
      <c r="AH7" s="84" t="s">
        <v>289</v>
      </c>
      <c r="AI7" s="108" t="s">
        <v>295</v>
      </c>
      <c r="AJ7" s="84">
        <v>2150</v>
      </c>
      <c r="AK7" s="84">
        <v>2150</v>
      </c>
      <c r="AL7" s="108" t="s">
        <v>296</v>
      </c>
      <c r="AM7" s="84">
        <v>11480.04</v>
      </c>
      <c r="AN7" s="112">
        <v>861.31</v>
      </c>
      <c r="AO7" s="112">
        <v>12341.35</v>
      </c>
      <c r="AP7" s="112">
        <v>30007.96</v>
      </c>
      <c r="AQ7" s="112">
        <v>4687.6899999999996</v>
      </c>
      <c r="AR7" s="112">
        <v>34695.65</v>
      </c>
      <c r="AS7" s="112">
        <v>30007.96</v>
      </c>
      <c r="AT7" s="112">
        <v>4687.6899999999996</v>
      </c>
      <c r="AU7" s="112">
        <v>34695.65</v>
      </c>
      <c r="AV7" s="84">
        <v>47</v>
      </c>
      <c r="AW7" s="84"/>
      <c r="AX7" s="84"/>
      <c r="AY7" s="108"/>
      <c r="AZ7" s="84"/>
      <c r="BA7" s="84"/>
      <c r="BB7" s="84" t="s">
        <v>292</v>
      </c>
      <c r="BC7" s="84" t="s">
        <v>145</v>
      </c>
      <c r="BD7" s="108"/>
      <c r="BE7" s="84">
        <v>0</v>
      </c>
      <c r="BF7" s="38" t="s">
        <v>268</v>
      </c>
      <c r="BG7" s="84" t="s">
        <v>308</v>
      </c>
      <c r="BH7" s="114" t="s">
        <v>314</v>
      </c>
      <c r="BI7" s="38" t="s">
        <v>110</v>
      </c>
      <c r="BJ7" s="85">
        <v>45862</v>
      </c>
      <c r="BK7" s="84"/>
      <c r="BL7" s="38" t="s">
        <v>115</v>
      </c>
      <c r="BM7" s="115"/>
      <c r="BN7" s="116"/>
      <c r="BO7" s="84" t="s">
        <v>247</v>
      </c>
      <c r="BP7" s="84"/>
      <c r="BQ7" s="117"/>
      <c r="BR7" s="118" t="s">
        <v>315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57228</v>
      </c>
      <c r="J8" s="38" t="s">
        <v>254</v>
      </c>
      <c r="K8" s="84">
        <v>57228</v>
      </c>
      <c r="L8" s="84" t="s">
        <v>255</v>
      </c>
      <c r="M8" s="38" t="s">
        <v>256</v>
      </c>
      <c r="N8" s="84">
        <v>93431</v>
      </c>
      <c r="O8" s="84" t="s">
        <v>257</v>
      </c>
      <c r="P8" s="84">
        <v>271430</v>
      </c>
      <c r="Q8" s="38" t="s">
        <v>267</v>
      </c>
      <c r="R8" s="38" t="s">
        <v>259</v>
      </c>
      <c r="S8" s="84" t="s">
        <v>271</v>
      </c>
      <c r="T8" s="84" t="s">
        <v>271</v>
      </c>
      <c r="U8" s="84" t="s">
        <v>272</v>
      </c>
      <c r="V8" s="84" t="s">
        <v>262</v>
      </c>
      <c r="W8" s="84">
        <v>0</v>
      </c>
      <c r="X8" s="38" t="s">
        <v>263</v>
      </c>
      <c r="Y8" s="84">
        <v>28282213</v>
      </c>
      <c r="Z8" s="38" t="s">
        <v>273</v>
      </c>
      <c r="AA8" s="108">
        <v>44216</v>
      </c>
      <c r="AB8" s="84">
        <v>41488</v>
      </c>
      <c r="AC8" s="108" t="s">
        <v>285</v>
      </c>
      <c r="AD8" s="84">
        <v>24</v>
      </c>
      <c r="AE8" s="84" t="s">
        <v>286</v>
      </c>
      <c r="AF8" s="84" t="s">
        <v>287</v>
      </c>
      <c r="AG8" s="108" t="s">
        <v>294</v>
      </c>
      <c r="AH8" s="84" t="s">
        <v>289</v>
      </c>
      <c r="AI8" s="108" t="s">
        <v>295</v>
      </c>
      <c r="AJ8" s="84">
        <v>2150</v>
      </c>
      <c r="AK8" s="84">
        <v>2150</v>
      </c>
      <c r="AL8" s="108" t="s">
        <v>297</v>
      </c>
      <c r="AM8" s="84">
        <v>10908.65</v>
      </c>
      <c r="AN8" s="112">
        <v>1178.8699999999999</v>
      </c>
      <c r="AO8" s="112">
        <v>12087.52</v>
      </c>
      <c r="AP8" s="112">
        <v>30579.35</v>
      </c>
      <c r="AQ8" s="112">
        <v>4699.13</v>
      </c>
      <c r="AR8" s="112">
        <v>35278.480000000003</v>
      </c>
      <c r="AS8" s="112">
        <v>30579.35</v>
      </c>
      <c r="AT8" s="112">
        <v>4699.13</v>
      </c>
      <c r="AU8" s="112">
        <v>35278.480000000003</v>
      </c>
      <c r="AV8" s="84">
        <v>47</v>
      </c>
      <c r="AW8" s="84"/>
      <c r="AX8" s="84"/>
      <c r="AY8" s="108"/>
      <c r="AZ8" s="84"/>
      <c r="BA8" s="84"/>
      <c r="BB8" s="84" t="s">
        <v>292</v>
      </c>
      <c r="BC8" s="84" t="s">
        <v>145</v>
      </c>
      <c r="BD8" s="108"/>
      <c r="BE8" s="84">
        <v>0</v>
      </c>
      <c r="BF8" s="38" t="s">
        <v>271</v>
      </c>
      <c r="BG8" s="84" t="s">
        <v>309</v>
      </c>
      <c r="BH8" s="114" t="s">
        <v>314</v>
      </c>
      <c r="BI8" s="38" t="s">
        <v>110</v>
      </c>
      <c r="BJ8" s="85">
        <v>45862</v>
      </c>
      <c r="BK8" s="84"/>
      <c r="BL8" s="38" t="s">
        <v>115</v>
      </c>
      <c r="BM8" s="115"/>
      <c r="BN8" s="116"/>
      <c r="BO8" s="84" t="s">
        <v>247</v>
      </c>
      <c r="BP8" s="84"/>
      <c r="BQ8" s="117"/>
      <c r="BR8" s="118" t="s">
        <v>315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57228</v>
      </c>
      <c r="J9" s="38" t="s">
        <v>254</v>
      </c>
      <c r="K9" s="84">
        <v>57228</v>
      </c>
      <c r="L9" s="84" t="s">
        <v>255</v>
      </c>
      <c r="M9" s="38" t="s">
        <v>256</v>
      </c>
      <c r="N9" s="84">
        <v>93431</v>
      </c>
      <c r="O9" s="84" t="s">
        <v>257</v>
      </c>
      <c r="P9" s="84">
        <v>271430</v>
      </c>
      <c r="Q9" s="38" t="s">
        <v>267</v>
      </c>
      <c r="R9" s="38" t="s">
        <v>259</v>
      </c>
      <c r="S9" s="84" t="s">
        <v>274</v>
      </c>
      <c r="T9" s="84" t="s">
        <v>274</v>
      </c>
      <c r="U9" s="84" t="s">
        <v>261</v>
      </c>
      <c r="V9" s="84" t="s">
        <v>262</v>
      </c>
      <c r="W9" s="84">
        <v>0</v>
      </c>
      <c r="X9" s="38" t="s">
        <v>269</v>
      </c>
      <c r="Y9" s="84">
        <v>28282272</v>
      </c>
      <c r="Z9" s="38" t="s">
        <v>275</v>
      </c>
      <c r="AA9" s="108">
        <v>44216</v>
      </c>
      <c r="AB9" s="84">
        <v>41488</v>
      </c>
      <c r="AC9" s="108" t="s">
        <v>285</v>
      </c>
      <c r="AD9" s="84">
        <v>24</v>
      </c>
      <c r="AE9" s="84" t="s">
        <v>286</v>
      </c>
      <c r="AF9" s="84" t="s">
        <v>287</v>
      </c>
      <c r="AG9" s="108" t="s">
        <v>294</v>
      </c>
      <c r="AH9" s="84" t="s">
        <v>289</v>
      </c>
      <c r="AI9" s="108" t="s">
        <v>295</v>
      </c>
      <c r="AJ9" s="84">
        <v>2150</v>
      </c>
      <c r="AK9" s="84">
        <v>2150</v>
      </c>
      <c r="AL9" s="108" t="s">
        <v>297</v>
      </c>
      <c r="AM9" s="84">
        <v>33142.81</v>
      </c>
      <c r="AN9" s="112">
        <v>4852.71</v>
      </c>
      <c r="AO9" s="112">
        <v>37995.519999999997</v>
      </c>
      <c r="AP9" s="112">
        <v>8345.19</v>
      </c>
      <c r="AQ9" s="112">
        <v>376.29</v>
      </c>
      <c r="AR9" s="112">
        <v>8721.48</v>
      </c>
      <c r="AS9" s="112">
        <v>8345.19</v>
      </c>
      <c r="AT9" s="112">
        <v>376.29</v>
      </c>
      <c r="AU9" s="112">
        <v>8721.48</v>
      </c>
      <c r="AV9" s="84">
        <v>47</v>
      </c>
      <c r="AW9" s="84"/>
      <c r="AX9" s="84"/>
      <c r="AY9" s="108"/>
      <c r="AZ9" s="84"/>
      <c r="BA9" s="84"/>
      <c r="BB9" s="84" t="s">
        <v>292</v>
      </c>
      <c r="BC9" s="84" t="s">
        <v>145</v>
      </c>
      <c r="BD9" s="108"/>
      <c r="BE9" s="84">
        <v>0</v>
      </c>
      <c r="BF9" s="38" t="s">
        <v>274</v>
      </c>
      <c r="BG9" s="84" t="s">
        <v>310</v>
      </c>
      <c r="BH9" s="114" t="s">
        <v>314</v>
      </c>
      <c r="BI9" s="38" t="s">
        <v>110</v>
      </c>
      <c r="BJ9" s="85">
        <v>45862</v>
      </c>
      <c r="BK9" s="84"/>
      <c r="BL9" s="38" t="s">
        <v>115</v>
      </c>
      <c r="BM9" s="115"/>
      <c r="BN9" s="116"/>
      <c r="BO9" s="84" t="s">
        <v>247</v>
      </c>
      <c r="BP9" s="84"/>
      <c r="BQ9" s="117"/>
      <c r="BR9" s="118" t="s">
        <v>315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57228</v>
      </c>
      <c r="J10" s="38" t="s">
        <v>254</v>
      </c>
      <c r="K10" s="84">
        <v>57228</v>
      </c>
      <c r="L10" s="84" t="s">
        <v>255</v>
      </c>
      <c r="M10" s="38" t="s">
        <v>256</v>
      </c>
      <c r="N10" s="84">
        <v>93431</v>
      </c>
      <c r="O10" s="84" t="s">
        <v>257</v>
      </c>
      <c r="P10" s="84">
        <v>271430</v>
      </c>
      <c r="Q10" s="38" t="s">
        <v>267</v>
      </c>
      <c r="R10" s="38" t="s">
        <v>259</v>
      </c>
      <c r="S10" s="84" t="s">
        <v>276</v>
      </c>
      <c r="T10" s="84" t="s">
        <v>276</v>
      </c>
      <c r="U10" s="84" t="s">
        <v>261</v>
      </c>
      <c r="V10" s="84" t="s">
        <v>262</v>
      </c>
      <c r="W10" s="84">
        <v>0</v>
      </c>
      <c r="X10" s="38" t="s">
        <v>263</v>
      </c>
      <c r="Y10" s="84">
        <v>29647507</v>
      </c>
      <c r="Z10" s="38" t="s">
        <v>277</v>
      </c>
      <c r="AA10" s="108">
        <v>44216</v>
      </c>
      <c r="AB10" s="84">
        <v>41488</v>
      </c>
      <c r="AC10" s="108" t="s">
        <v>285</v>
      </c>
      <c r="AD10" s="84">
        <v>24</v>
      </c>
      <c r="AE10" s="84" t="s">
        <v>286</v>
      </c>
      <c r="AF10" s="84" t="s">
        <v>287</v>
      </c>
      <c r="AG10" s="108" t="s">
        <v>294</v>
      </c>
      <c r="AH10" s="84" t="s">
        <v>289</v>
      </c>
      <c r="AI10" s="108" t="s">
        <v>295</v>
      </c>
      <c r="AJ10" s="84">
        <v>2150</v>
      </c>
      <c r="AK10" s="84">
        <v>2150</v>
      </c>
      <c r="AL10" s="108" t="s">
        <v>298</v>
      </c>
      <c r="AM10" s="84">
        <v>16662.490000000002</v>
      </c>
      <c r="AN10" s="112">
        <v>2761.86</v>
      </c>
      <c r="AO10" s="112">
        <v>19424.349999999999</v>
      </c>
      <c r="AP10" s="112">
        <v>24825.51</v>
      </c>
      <c r="AQ10" s="112">
        <v>2996.14</v>
      </c>
      <c r="AR10" s="112">
        <v>27821.65</v>
      </c>
      <c r="AS10" s="112">
        <v>24825.51</v>
      </c>
      <c r="AT10" s="112">
        <v>2996.14</v>
      </c>
      <c r="AU10" s="112">
        <v>27821.65</v>
      </c>
      <c r="AV10" s="84">
        <v>47</v>
      </c>
      <c r="AW10" s="84"/>
      <c r="AX10" s="84"/>
      <c r="AY10" s="108"/>
      <c r="AZ10" s="84"/>
      <c r="BA10" s="84"/>
      <c r="BB10" s="84" t="s">
        <v>292</v>
      </c>
      <c r="BC10" s="84" t="s">
        <v>145</v>
      </c>
      <c r="BD10" s="108"/>
      <c r="BE10" s="84">
        <v>0</v>
      </c>
      <c r="BF10" s="38" t="s">
        <v>276</v>
      </c>
      <c r="BG10" s="84" t="s">
        <v>311</v>
      </c>
      <c r="BH10" s="114" t="s">
        <v>314</v>
      </c>
      <c r="BI10" s="38" t="s">
        <v>110</v>
      </c>
      <c r="BJ10" s="85">
        <v>45862</v>
      </c>
      <c r="BK10" s="84"/>
      <c r="BL10" s="38" t="s">
        <v>115</v>
      </c>
      <c r="BM10" s="115"/>
      <c r="BN10" s="116"/>
      <c r="BO10" s="84" t="s">
        <v>247</v>
      </c>
      <c r="BP10" s="84"/>
      <c r="BQ10" s="117"/>
      <c r="BR10" s="118" t="s">
        <v>315</v>
      </c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57228</v>
      </c>
      <c r="J11" s="38" t="s">
        <v>254</v>
      </c>
      <c r="K11" s="84">
        <v>57228</v>
      </c>
      <c r="L11" s="84" t="s">
        <v>255</v>
      </c>
      <c r="M11" s="38" t="s">
        <v>256</v>
      </c>
      <c r="N11" s="84">
        <v>93431</v>
      </c>
      <c r="O11" s="84" t="s">
        <v>257</v>
      </c>
      <c r="P11" s="84">
        <v>271430</v>
      </c>
      <c r="Q11" s="38" t="s">
        <v>267</v>
      </c>
      <c r="R11" s="38" t="s">
        <v>259</v>
      </c>
      <c r="S11" s="84" t="s">
        <v>278</v>
      </c>
      <c r="T11" s="84" t="s">
        <v>278</v>
      </c>
      <c r="U11" s="84" t="s">
        <v>261</v>
      </c>
      <c r="V11" s="84" t="s">
        <v>262</v>
      </c>
      <c r="W11" s="84">
        <v>0</v>
      </c>
      <c r="X11" s="38" t="s">
        <v>263</v>
      </c>
      <c r="Y11" s="84">
        <v>29647521</v>
      </c>
      <c r="Z11" s="38" t="s">
        <v>279</v>
      </c>
      <c r="AA11" s="108">
        <v>44216</v>
      </c>
      <c r="AB11" s="84">
        <v>41488</v>
      </c>
      <c r="AC11" s="108" t="s">
        <v>285</v>
      </c>
      <c r="AD11" s="84">
        <v>24</v>
      </c>
      <c r="AE11" s="84" t="s">
        <v>286</v>
      </c>
      <c r="AF11" s="84" t="s">
        <v>287</v>
      </c>
      <c r="AG11" s="108" t="s">
        <v>294</v>
      </c>
      <c r="AH11" s="84" t="s">
        <v>289</v>
      </c>
      <c r="AI11" s="108" t="s">
        <v>295</v>
      </c>
      <c r="AJ11" s="84">
        <v>2150</v>
      </c>
      <c r="AK11" s="84">
        <v>2150</v>
      </c>
      <c r="AL11" s="108" t="s">
        <v>299</v>
      </c>
      <c r="AM11" s="84">
        <v>21813.42</v>
      </c>
      <c r="AN11" s="112">
        <v>3622.03</v>
      </c>
      <c r="AO11" s="112">
        <v>25435.45</v>
      </c>
      <c r="AP11" s="112">
        <v>19674.580000000002</v>
      </c>
      <c r="AQ11" s="112">
        <v>1657.07</v>
      </c>
      <c r="AR11" s="112">
        <v>21331.65</v>
      </c>
      <c r="AS11" s="112">
        <v>19674.580000000002</v>
      </c>
      <c r="AT11" s="112">
        <v>1657.07</v>
      </c>
      <c r="AU11" s="112">
        <v>21331.65</v>
      </c>
      <c r="AV11" s="84">
        <v>46</v>
      </c>
      <c r="AW11" s="84"/>
      <c r="AX11" s="84"/>
      <c r="AY11" s="108"/>
      <c r="AZ11" s="84"/>
      <c r="BA11" s="84"/>
      <c r="BB11" s="84" t="s">
        <v>292</v>
      </c>
      <c r="BC11" s="84" t="s">
        <v>145</v>
      </c>
      <c r="BD11" s="108"/>
      <c r="BE11" s="84">
        <v>0</v>
      </c>
      <c r="BF11" s="38" t="s">
        <v>278</v>
      </c>
      <c r="BG11" s="84" t="s">
        <v>312</v>
      </c>
      <c r="BH11" s="114" t="s">
        <v>314</v>
      </c>
      <c r="BI11" s="38" t="s">
        <v>110</v>
      </c>
      <c r="BJ11" s="85">
        <v>45862</v>
      </c>
      <c r="BK11" s="84"/>
      <c r="BL11" s="38" t="s">
        <v>115</v>
      </c>
      <c r="BM11" s="115"/>
      <c r="BN11" s="116"/>
      <c r="BO11" s="84" t="s">
        <v>247</v>
      </c>
      <c r="BP11" s="84"/>
      <c r="BQ11" s="117"/>
      <c r="BR11" s="118" t="s">
        <v>315</v>
      </c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57228</v>
      </c>
      <c r="J12" s="38" t="s">
        <v>254</v>
      </c>
      <c r="K12" s="84">
        <v>57228</v>
      </c>
      <c r="L12" s="84" t="s">
        <v>255</v>
      </c>
      <c r="M12" s="38" t="s">
        <v>256</v>
      </c>
      <c r="N12" s="84">
        <v>93431</v>
      </c>
      <c r="O12" s="84" t="s">
        <v>257</v>
      </c>
      <c r="P12" s="84">
        <v>271430</v>
      </c>
      <c r="Q12" s="38" t="s">
        <v>267</v>
      </c>
      <c r="R12" s="38" t="s">
        <v>280</v>
      </c>
      <c r="S12" s="84" t="s">
        <v>281</v>
      </c>
      <c r="T12" s="84" t="s">
        <v>281</v>
      </c>
      <c r="U12" s="84" t="s">
        <v>282</v>
      </c>
      <c r="V12" s="84" t="s">
        <v>262</v>
      </c>
      <c r="W12" s="84">
        <v>541</v>
      </c>
      <c r="X12" s="38" t="s">
        <v>283</v>
      </c>
      <c r="Y12" s="84">
        <v>351211755</v>
      </c>
      <c r="Z12" s="38" t="s">
        <v>284</v>
      </c>
      <c r="AA12" s="108">
        <v>45011</v>
      </c>
      <c r="AB12" s="84">
        <v>44040</v>
      </c>
      <c r="AC12" s="108" t="s">
        <v>285</v>
      </c>
      <c r="AD12" s="84">
        <v>24</v>
      </c>
      <c r="AE12" s="84" t="s">
        <v>300</v>
      </c>
      <c r="AF12" s="84" t="s">
        <v>301</v>
      </c>
      <c r="AG12" s="108" t="s">
        <v>302</v>
      </c>
      <c r="AH12" s="84" t="s">
        <v>303</v>
      </c>
      <c r="AI12" s="108" t="s">
        <v>304</v>
      </c>
      <c r="AJ12" s="84">
        <v>1935</v>
      </c>
      <c r="AK12" s="84">
        <v>2400</v>
      </c>
      <c r="AL12" s="108" t="s">
        <v>305</v>
      </c>
      <c r="AM12" s="84">
        <v>30636.28</v>
      </c>
      <c r="AN12" s="112">
        <v>12098.72</v>
      </c>
      <c r="AO12" s="112">
        <v>42735</v>
      </c>
      <c r="AP12" s="112">
        <v>13403.72</v>
      </c>
      <c r="AQ12" s="112">
        <v>996.28</v>
      </c>
      <c r="AR12" s="112">
        <v>14400</v>
      </c>
      <c r="AS12" s="112">
        <v>13403.72</v>
      </c>
      <c r="AT12" s="112">
        <v>996.28</v>
      </c>
      <c r="AU12" s="112">
        <v>14400</v>
      </c>
      <c r="AV12" s="84">
        <v>27</v>
      </c>
      <c r="AW12" s="84"/>
      <c r="AX12" s="84"/>
      <c r="AY12" s="108"/>
      <c r="AZ12" s="84"/>
      <c r="BA12" s="84"/>
      <c r="BB12" s="84" t="s">
        <v>292</v>
      </c>
      <c r="BC12" s="84" t="s">
        <v>145</v>
      </c>
      <c r="BD12" s="108"/>
      <c r="BE12" s="84">
        <v>0</v>
      </c>
      <c r="BF12" s="38" t="s">
        <v>281</v>
      </c>
      <c r="BG12" s="84" t="s">
        <v>313</v>
      </c>
      <c r="BH12" s="114" t="s">
        <v>314</v>
      </c>
      <c r="BI12" s="38" t="s">
        <v>110</v>
      </c>
      <c r="BJ12" s="85">
        <v>45862</v>
      </c>
      <c r="BK12" s="84"/>
      <c r="BL12" s="38" t="s">
        <v>114</v>
      </c>
      <c r="BM12" s="115" t="s">
        <v>119</v>
      </c>
      <c r="BN12" s="116" t="s">
        <v>200</v>
      </c>
      <c r="BO12" s="84" t="s">
        <v>245</v>
      </c>
      <c r="BP12" s="84">
        <v>7500</v>
      </c>
      <c r="BQ12" s="117" t="s">
        <v>203</v>
      </c>
      <c r="BR12" s="118" t="s">
        <v>328</v>
      </c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2025-07-28T12:31:11Z</dcterms:modified>
</cp:coreProperties>
</file>