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LV report-FY-25-26\Jul'25\Ambodala-FN25-26-01523\"/>
    </mc:Choice>
  </mc:AlternateContent>
  <xr:revisionPtr revIDLastSave="0" documentId="13_ncr:1_{B48C6913-3169-4B3C-B48A-AEB0E976662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<sst xmlns="http://schemas.openxmlformats.org/spreadsheetml/2006/main" count="319" uniqueCount="275">
  <si>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</si>
  <si>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</si>
  <si>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</si>
  <si>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</si>
  <si>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</si>
  <si>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</si>
  <si>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</si>
  <si>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</si>
  <si>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</si>
  <si>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</si>
  <si>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</si>
  <si>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</si>
  <si>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</si>
  <si>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</si>
  <si>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</si>
  <si>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</si>
  <si>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</si>
  <si>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</si>
  <si>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</si>
  <si>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</si>
  <si>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</si>
  <si>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</si>
  <si>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</si>
  <si>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</si>
  <si>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</si>
  <si>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</si>
  <si>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</si>
  <si>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</si>
  <si>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</si>
  <si>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</si>
  <si>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</si>
  <si>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</si>
  <si>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</si>
  <si>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</si>
  <si>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</si>
  <si>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</si>
  <si>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</si>
  <si>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</si>
  <si>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</si>
  <si>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</si>
  <si>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</si>
  <si>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</si>
  <si>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</si>
  <si>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</si>
  <si>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</si>
  <si>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</si>
  <si>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</si>
  <si>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</si>
  <si>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</si>
  <si>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</si>
  <si>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</si>
  <si>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</si>
  <si>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</si>
  <si>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</si>
  <si>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</si>
  <si>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</si>
  <si>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</si>
  <si>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</si>
  <si>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</si>
  <si>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</si>
  <si>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</si>
  <si>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</si>
  <si>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</si>
  <si>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</si>
  <si>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</si>
  <si>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</si>
  <si>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</si>
  <si>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</si>
  <si>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</si>
  <si>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</si>
  <si>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</si>
  <si>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</si>
  <si>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</si>
  <si>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</si>
  <si>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</si>
  <si>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</si>
  <si>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</si>
  <si>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</si>
  <si>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</si>
  <si>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</si>
  <si>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</si>
  <si>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</si>
  <si>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</si>
  <si>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</si>
  <si>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</si>
  <si>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</si>
  <si>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</si>
  <si>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</si>
  <si>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</si>
  <si>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</si>
  <si>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</si>
  <si>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</si>
  <si>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</si>
  <si>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</si>
  <si>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</si>
  <si>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</si>
  <si>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</si>
  <si>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</si>
  <si>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</si>
  <si>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</si>
  <si>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</si>
  <si>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</si>
  <si>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</si>
  <si>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</si>
  <si>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</si>
  <si>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</si>
  <si>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</si>
  <si>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</si>
  <si>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</si>
  <si>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</si>
  <si>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</si>
  <si>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</si>
  <si>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</si>
  <si>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</si>
  <si>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</si>
  <si>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</si>
  <si>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</si>
  <si>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</si>
  <si>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</si>
  <si>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</si>
  <si>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</si>
  <si>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</si>
  <si>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</si>
  <si>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</si>
  <si>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</si>
  <si>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</si>
  <si>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</si>
  <si>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</si>
  <si>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</si>
  <si>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</si>
  <si>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</si>
  <si>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</si>
  <si>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</si>
  <si>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</si>
  <si>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</si>
  <si>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</si>
  <si>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</si>
  <si>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</si>
  <si>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</si>
  <si>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</si>
  <si>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</si>
  <si>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</si>
  <si>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</si>
  <si>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</si>
  <si>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</si>
  <si>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</si>
  <si>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</si>
  <si>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</si>
  <si>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</si>
  <si>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</si>
  <si>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</si>
  <si>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</si>
  <si>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</si>
  <si>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</si>
  <si>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</si>
  <si>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</si>
  <si>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</si>
  <si>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</si>
  <si>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</si>
  <si>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</si>
  <si>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</si>
  <si>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</si>
  <si>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</si>
  <si>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</si>
  <si>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</si>
  <si>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</si>
  <si>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</si>
  <si>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</si>
  <si>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</si>
  <si>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</si>
  <si>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</si>
  <si>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</si>
  <si>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</si>
  <si>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</si>
  <si>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</si>
  <si>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</si>
  <si>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</si>
  <si>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</si>
  <si>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</si>
  <si>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</si>
  <si>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</si>
  <si>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</si>
  <si>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</si>
  <si>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</si>
  <si>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</si>
  <si>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</si>
  <si>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</si>
  <si>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</si>
  <si>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</si>
  <si>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</si>
  <si>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</si>
  <si>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</si>
  <si>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</si>
  <si>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</si>
  <si>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</si>
  <si>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</si>
  <si>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</si>
  <si>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</si>
  <si>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</si>
  <si>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</si>
  <si>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</si>
  <si>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</si>
  <si>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</si>
  <si>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</si>
  <si>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</si>
  <si>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</si>
  <si>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</si>
  <si>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</si>
  <si>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</si>
  <si>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</si>
  <si>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</si>
  <si>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</si>
  <si>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</si>
  <si>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</si>
  <si>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</si>
  <si>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</si>
  <si>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</si>
  <si>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</si>
  <si>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</si>
  <si>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</si>
  <si>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</si>
  <si>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</si>
  <si>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</si>
  <si>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</si>
  <si>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</si>
  <si>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</si>
  <si>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</si>
  <si>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</si>
  <si>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</si>
  <si>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</si>
  <si>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</si>
  <si>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</si>
  <si>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</si>
  <si>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</si>
  <si>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</si>
  <si>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</si>
  <si>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</si>
  <si>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</si>
  <si>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</si>
  <si>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</si>
  <si>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</si>
  <si>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</si>
  <si>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</si>
  <si>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</si>
  <si>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</si>
  <si>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</si>
  <si>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</si>
  <si>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</si>
  <si>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Bolangir</t>
  </si>
  <si>
    <t>OR2805</t>
  </si>
  <si>
    <t>Ambodala</t>
  </si>
  <si>
    <t>Kesinga</t>
  </si>
  <si>
    <t>As per BM statement (Dharmendra Kumbhar/SF0037172) Cash shortage of Rs.26077/- due to Digital collection in staff personal account but there are no evidence.</t>
  </si>
  <si>
    <t>Dharmendra Kumbhar</t>
  </si>
  <si>
    <t>SF0037172</t>
  </si>
  <si>
    <t>Branch Manager</t>
  </si>
  <si>
    <t>FN-2526-01523</t>
  </si>
  <si>
    <t>No Action Taken</t>
  </si>
  <si>
    <t>Dual Staff</t>
  </si>
  <si>
    <t>Available &amp; Updated</t>
  </si>
  <si>
    <t>IA</t>
  </si>
  <si>
    <t>Pradeepkumar Prusty/SF0001122</t>
  </si>
  <si>
    <t>Chhayakanta Nayak/SF0084477</t>
  </si>
  <si>
    <t>Priyabrata Sahoo/SF0080091</t>
  </si>
  <si>
    <t>Sanjaya Kumar Sahoo/SF0070624</t>
  </si>
  <si>
    <t>164435-1</t>
  </si>
  <si>
    <t>164435-2</t>
  </si>
  <si>
    <t>SF0032983</t>
  </si>
  <si>
    <t>BM</t>
  </si>
  <si>
    <t>BQM</t>
  </si>
  <si>
    <t>Completed-Report Submitted</t>
  </si>
  <si>
    <t>Total Cash siphoned of Rs 26077/- which are pending for recovered.</t>
  </si>
  <si>
    <t>Sushil kumar Thela</t>
  </si>
  <si>
    <t>As per collection,Expenses &amp; Bank deposit verification it observed that physical cash Siphoned Rs.26077/-
On dt 24/07/2025 FIMO Opening balance Rs 26077/-
Physical cash avaiable at Branch Locker Rs 0.00
Cash siphoned Rs 26077/-</t>
  </si>
  <si>
    <t>East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</si>
</sst>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OR2805</v>
      </c>
      <c r="D5" s="63" t="str">
        <f>IF('Physical Cash at Safe'!D28="Yes", 'Physical Cash at Safe'!B4, 'Borrower Wise Details'!C5)</f>
        <v>Ambodala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45862</v>
      </c>
      <c r="H5" s="107" t="s">
        <v>260</v>
      </c>
      <c r="I5" s="61">
        <v>45863</v>
      </c>
      <c r="J5" s="74" t="str">
        <f>IF('Physical Cash at Safe'!D28="Yes",'Physical Cash at Safe'!E28,IF('Borrower Wise Details'!D5&lt;&gt;"",'Borrower Wise Details'!D5,""))</f>
        <v>FN-2526-01523</v>
      </c>
      <c r="K5" s="81"/>
      <c r="L5" s="82">
        <v>26077</v>
      </c>
      <c r="M5" s="82"/>
      <c r="N5" s="82" t="s">
        <v>261</v>
      </c>
      <c r="O5" s="82" t="s">
        <v>263</v>
      </c>
      <c r="P5" s="82" t="s">
        <v>262</v>
      </c>
      <c r="Q5" s="82" t="s">
        <v>264</v>
      </c>
      <c r="R5" s="75" t="str">
        <f>IF('Physical Cash at Safe'!$D$28="Yes", 'Physical Cash at Safe'!$A$28, IF('Borrower Wise Details'!F5&lt;&gt;"", 'Borrower Wise Details'!F5, ""))</f>
        <v>Dharmendra Kumbhar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SF0037172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270</v>
      </c>
      <c r="Z5" s="61">
        <v>45862</v>
      </c>
      <c r="AA5" s="61">
        <v>45866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26077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26077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45867</v>
      </c>
      <c r="AH5" s="70" t="s">
        <v>271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6" sqref="I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OR2805</v>
      </c>
      <c r="C5" s="50" t="str">
        <f>IF('Fraud Investigation Report'!D5="", "", 'Fraud Investigation Report'!D5)</f>
        <v>Ambodala</v>
      </c>
      <c r="D5" s="68" t="str">
        <f>IF(OR('Fraud Investigation Report'!R5="", 'Fraud Investigation Report'!R5=0), "", 'Fraud Investigation Report'!R5)</f>
        <v>Dharmendra Kumbhar</v>
      </c>
      <c r="E5" s="68" t="str">
        <f>IF(OR('Fraud Investigation Report'!T5="", 'Fraud Investigation Report'!T5=0), "", 'Fraud Investigation Report'!T5)</f>
        <v>SF0037172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FN-2526-01523</v>
      </c>
      <c r="H5" s="69">
        <f>IF(OR(ISNUMBER(SEARCH("Safe Locker Cash Siphoned Off",'Fraud Investigation Report'!W5)), ISNUMBER(SEARCH("Safe Locker Cash Siphoned Off",'Fraud Investigation Report'!X5))), 'Physical Cash at Safe'!$A$30, "")</f>
        <v>26077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26077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26077</v>
      </c>
      <c r="Q5" s="49"/>
      <c r="R5" s="84" t="s">
        <v>257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4" activePane="bottomLeft" state="frozen"/>
      <selection pane="bottomLeft" activeCell="B24" sqref="B24:E2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251</v>
      </c>
      <c r="D4" s="41" t="s">
        <v>248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45862</v>
      </c>
      <c r="C6" s="18">
        <v>45861</v>
      </c>
      <c r="D6" s="18">
        <v>45862</v>
      </c>
      <c r="E6" s="19">
        <v>0.27083333333333331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48</v>
      </c>
      <c r="C11" s="23">
        <f>B11*A11</f>
        <v>24000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>
        <v>10</v>
      </c>
      <c r="C12" s="23">
        <f>B12*A12</f>
        <v>2000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26077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>
        <v>26077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26077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7" t="s">
        <v>273</v>
      </c>
      <c r="C24" s="147"/>
      <c r="D24" s="147"/>
      <c r="E24" s="147"/>
    </row>
    <row r="25" spans="1:5" ht="57.75" customHeight="1" x14ac:dyDescent="0.3">
      <c r="A25" s="36" t="s">
        <v>81</v>
      </c>
      <c r="B25" s="136" t="s">
        <v>252</v>
      </c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253</v>
      </c>
      <c r="B28" s="41" t="s">
        <v>254</v>
      </c>
      <c r="C28" s="43" t="s">
        <v>255</v>
      </c>
      <c r="D28" s="43" t="s">
        <v>244</v>
      </c>
      <c r="E28" s="79" t="s">
        <v>256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>
        <v>26077</v>
      </c>
      <c r="B30" s="128">
        <v>0</v>
      </c>
      <c r="C30" s="129">
        <f>IF(AND(A30="",B30=""),"",A30-B30)</f>
        <v>26077</v>
      </c>
      <c r="D30" s="142" t="s">
        <v>191</v>
      </c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258</v>
      </c>
      <c r="C32" s="37" t="s">
        <v>82</v>
      </c>
      <c r="D32" s="137" t="s">
        <v>259</v>
      </c>
      <c r="E32" s="138"/>
    </row>
    <row r="33" spans="1:5" ht="18" customHeight="1" x14ac:dyDescent="0.3">
      <c r="A33" s="37" t="s">
        <v>83</v>
      </c>
      <c r="B33" s="106" t="s">
        <v>265</v>
      </c>
      <c r="C33" s="39" t="s">
        <v>84</v>
      </c>
      <c r="D33" s="131" t="s">
        <v>266</v>
      </c>
      <c r="E33" s="132"/>
    </row>
    <row r="34" spans="1:5" ht="27.6" x14ac:dyDescent="0.3">
      <c r="A34" s="39" t="s">
        <v>220</v>
      </c>
      <c r="B34" s="38" t="s">
        <v>253</v>
      </c>
      <c r="C34" s="39" t="s">
        <v>221</v>
      </c>
      <c r="D34" s="133" t="s">
        <v>272</v>
      </c>
      <c r="E34" s="134"/>
    </row>
    <row r="35" spans="1:5" ht="27.6" x14ac:dyDescent="0.3">
      <c r="A35" s="39" t="s">
        <v>222</v>
      </c>
      <c r="B35" s="38" t="s">
        <v>254</v>
      </c>
      <c r="C35" s="39" t="s">
        <v>224</v>
      </c>
      <c r="D35" s="133" t="s">
        <v>267</v>
      </c>
      <c r="E35" s="134"/>
    </row>
    <row r="36" spans="1:5" ht="25.5" customHeight="1" x14ac:dyDescent="0.3">
      <c r="A36" s="39" t="s">
        <v>223</v>
      </c>
      <c r="B36" s="38" t="s">
        <v>268</v>
      </c>
      <c r="C36" s="39" t="s">
        <v>225</v>
      </c>
      <c r="D36" s="135" t="s">
        <v>269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OR2805</v>
      </c>
      <c r="C5" s="119" t="str">
        <f>IF('Loan Outstanding Report'!$H$5="", "", 'Loan Outstanding Report'!$H$5)</f>
        <v>Ambodala</v>
      </c>
      <c r="D5" s="41" t="s">
        <v>256</v>
      </c>
      <c r="E5" s="65">
        <v>45862</v>
      </c>
      <c r="F5" s="38" t="s">
        <v>253</v>
      </c>
      <c r="G5" s="49" t="s">
        <v>254</v>
      </c>
      <c r="H5" s="49" t="s">
        <v>255</v>
      </c>
      <c r="I5" s="120"/>
      <c r="J5" s="120"/>
      <c r="K5" s="120"/>
      <c r="L5" s="11"/>
      <c r="M5" s="65"/>
      <c r="N5" s="124"/>
      <c r="O5" s="124"/>
      <c r="P5" s="121"/>
      <c r="Q5" s="80"/>
      <c r="R5" s="124">
        <v>0</v>
      </c>
      <c r="S5" s="124">
        <v>0</v>
      </c>
      <c r="T5" s="124">
        <v>0</v>
      </c>
      <c r="U5" s="125">
        <f t="shared" ref="U5" si="0">IF(AND(ISBLANK(R5),ISBLANK(S5),ISBLANK(T5)),"",R5-(S5+T5))</f>
        <v>0</v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79" zoomScaleNormal="80" workbookViewId="0">
      <selection activeCell="G5" sqref="G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274</v>
      </c>
      <c r="C5" s="38" t="s">
        <v>247</v>
      </c>
      <c r="D5" s="38" t="s">
        <v>248</v>
      </c>
      <c r="E5" s="38" t="s">
        <v>248</v>
      </c>
      <c r="F5" s="38" t="s">
        <v>251</v>
      </c>
      <c r="G5" s="84" t="s">
        <v>249</v>
      </c>
      <c r="H5" s="38" t="s">
        <v>250</v>
      </c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2025-07-29T07:11:39Z</dcterms:modified>
</cp:coreProperties>
</file>