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0" documentId="8_{FD8E1FE7-C627-4764-929C-AE2A4DCA394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<sst xmlns="http://schemas.openxmlformats.org/spreadsheetml/2006/main" count="357" uniqueCount="300">
  <si>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</si>
  <si>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</si>
  <si>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</si>
  <si>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</si>
  <si>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</si>
  <si>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</si>
  <si>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</si>
  <si>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</si>
  <si>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</si>
  <si>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</si>
  <si>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</si>
  <si>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</si>
  <si>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</si>
  <si>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</si>
  <si>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</si>
  <si>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</si>
  <si>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</si>
  <si>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</si>
  <si>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</si>
  <si>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</si>
  <si>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</si>
  <si>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</si>
  <si>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</si>
  <si>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</si>
  <si>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</si>
  <si>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</si>
  <si>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</si>
  <si>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</si>
  <si>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</si>
  <si>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</si>
  <si>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</si>
  <si>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</si>
  <si>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</si>
  <si>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</si>
  <si>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</si>
  <si>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</si>
  <si>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</si>
  <si>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</si>
  <si>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</si>
  <si>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</si>
  <si>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</si>
  <si>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</si>
  <si>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</si>
  <si>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</si>
  <si>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</si>
  <si>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</si>
  <si>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</si>
  <si>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</si>
  <si>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</si>
  <si>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</si>
  <si>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</si>
  <si>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</si>
  <si>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</si>
  <si>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</si>
  <si>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</si>
  <si>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</si>
  <si>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</si>
  <si>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</si>
  <si>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</si>
  <si>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</si>
  <si>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</si>
  <si>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</si>
  <si>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</si>
  <si>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</si>
  <si>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</si>
  <si>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</si>
  <si>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</si>
  <si>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</si>
  <si>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</si>
  <si>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</si>
  <si>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</si>
  <si>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</si>
  <si>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</si>
  <si>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</si>
  <si>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</si>
  <si>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</si>
  <si>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</si>
  <si>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</si>
  <si>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</si>
  <si>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</si>
  <si>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</si>
  <si>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</si>
  <si>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</si>
  <si>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</si>
  <si>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</si>
  <si>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</si>
  <si>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</si>
  <si>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</si>
  <si>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</si>
  <si>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</si>
  <si>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</si>
  <si>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</si>
  <si>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</si>
  <si>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</si>
  <si>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</si>
  <si>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</si>
  <si>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</si>
  <si>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</si>
  <si>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</si>
  <si>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</si>
  <si>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</si>
  <si>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</si>
  <si>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</si>
  <si>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</si>
  <si>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</si>
  <si>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</si>
  <si>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</si>
  <si>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</si>
  <si>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</si>
  <si>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</si>
  <si>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</si>
  <si>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</si>
  <si>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</si>
  <si>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</si>
  <si>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</si>
  <si>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</si>
  <si>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</si>
  <si>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</si>
  <si>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</si>
  <si>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</si>
  <si>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</si>
  <si>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</si>
  <si>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</si>
  <si>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</si>
  <si>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</si>
  <si>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</si>
  <si>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</si>
  <si>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</si>
  <si>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</si>
  <si>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</si>
  <si>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</si>
  <si>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</si>
  <si>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</si>
  <si>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</si>
  <si>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</si>
  <si>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</si>
  <si>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</si>
  <si>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</si>
  <si>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</si>
  <si>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</si>
  <si>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</si>
  <si>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</si>
  <si>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</si>
  <si>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</si>
  <si>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</si>
  <si>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</si>
  <si>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</si>
  <si>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</si>
  <si>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</si>
  <si>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</si>
  <si>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</si>
  <si>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</si>
  <si>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</si>
  <si>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</si>
  <si>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</si>
  <si>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</si>
  <si>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</si>
  <si>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</si>
  <si>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</si>
  <si>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</si>
  <si>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</si>
  <si>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</si>
  <si>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</si>
  <si>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</si>
  <si>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</si>
  <si>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</si>
  <si>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</si>
  <si>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</si>
  <si>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</si>
  <si>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</si>
  <si>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</si>
  <si>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</si>
  <si>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</si>
  <si>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</si>
  <si>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</si>
  <si>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</si>
  <si>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</si>
  <si>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</si>
  <si>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</si>
  <si>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</si>
  <si>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</si>
  <si>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</si>
  <si>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</si>
  <si>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</si>
  <si>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</si>
  <si>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</si>
  <si>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</si>
  <si>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</si>
  <si>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</si>
  <si>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</si>
  <si>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</si>
  <si>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</si>
  <si>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</si>
  <si>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</si>
  <si>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</si>
  <si>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</si>
  <si>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</si>
  <si>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</si>
  <si>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</si>
  <si>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</si>
  <si>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</si>
  <si>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</si>
  <si>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</si>
  <si>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</si>
  <si>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</si>
  <si>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</si>
  <si>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</si>
  <si>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</si>
  <si>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</si>
  <si>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</si>
  <si>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</si>
  <si>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</si>
  <si>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</si>
  <si>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</si>
  <si>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</si>
  <si>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</si>
  <si>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</si>
  <si>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</si>
  <si>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</si>
  <si>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</si>
  <si>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</si>
  <si>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</si>
  <si>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</si>
  <si>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</si>
  <si>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</si>
  <si>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</si>
  <si>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</si>
  <si>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</si>
  <si>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</si>
  <si>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</si>
  <si>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</si>
  <si>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</si>
  <si>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</si>
  <si>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</si>
  <si>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</si>
  <si>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</si>
  <si>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</si>
  <si>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</si>
  <si>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</si>
  <si>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</si>
  <si>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</si>
  <si>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</si>
  <si>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</si>
  <si>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</si>
  <si>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</si>
  <si>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</si>
  <si>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</si>
  <si>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</si>
  <si>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</si>
  <si>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</si>
  <si>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</si>
  <si>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</si>
  <si>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Bagaha</t>
  </si>
  <si>
    <t>BH3046</t>
  </si>
  <si>
    <t>Patilar</t>
  </si>
  <si>
    <t>SF0076166</t>
  </si>
  <si>
    <t>Ashok Kumar Patel</t>
  </si>
  <si>
    <t>704958</t>
  </si>
  <si>
    <t>704958 Indu 3 Patilar1</t>
  </si>
  <si>
    <t>Chetana</t>
  </si>
  <si>
    <t>SSF4254005</t>
  </si>
  <si>
    <t>OBC</t>
  </si>
  <si>
    <t>HINDU</t>
  </si>
  <si>
    <t>Bakery Business</t>
  </si>
  <si>
    <t>KUMARI MADHURI</t>
  </si>
  <si>
    <t>03-Aug-2023</t>
  </si>
  <si>
    <t>Mon</t>
  </si>
  <si>
    <t>1</t>
  </si>
  <si>
    <t>1 Yrs</t>
  </si>
  <si>
    <t>03 Aug 2023</t>
  </si>
  <si>
    <t>&lt;= 2 Years</t>
  </si>
  <si>
    <t>06-Sep-2023</t>
  </si>
  <si>
    <t>11-Nov-2024</t>
  </si>
  <si>
    <t>Open</t>
  </si>
  <si>
    <t>7070876280</t>
  </si>
  <si>
    <t>Manoj Kumar/SF0050576</t>
  </si>
  <si>
    <t>Borrower paid her preclose amount Rs 25409 on dated 29-07-2024,but demand posting Rs 2240*4=8960 on dated 04-08-24/01-09-24/01-10-24/11-11-24 &amp; rest amount not posting BY previous BM Shahid Afridi. Current outstanding amount Rs 20275 shown in FIMO.</t>
  </si>
  <si>
    <t>Shahid Afridi</t>
  </si>
  <si>
    <t>SF0047237</t>
  </si>
  <si>
    <t>Branch Manager</t>
  </si>
  <si>
    <t>Borrower paid her preclose amount Rs 25409 on dated 29-07-2024,but demand posting Rs 2240*4=8960 on dated 04-08-24/01-09-24/01-10-24/11-11-24 &amp; rest amount not posting BY previous BM Shahid Afridi. Current outstanding  amount Rs 20275 shown in FIMO.</t>
  </si>
  <si>
    <t>FN25-26-01548</t>
  </si>
  <si>
    <t>Dual Staff</t>
  </si>
  <si>
    <t>R</t>
  </si>
  <si>
    <t>Sandip Kumar</t>
  </si>
  <si>
    <t>SF0095421</t>
  </si>
  <si>
    <t>Available &amp; Updated</t>
  </si>
  <si>
    <t>L</t>
  </si>
  <si>
    <t>Govind Kumar</t>
  </si>
  <si>
    <t>SF0097719</t>
  </si>
  <si>
    <t>Branch Quaility Manager</t>
  </si>
  <si>
    <t>Complaint Lodged</t>
  </si>
  <si>
    <t>CSS</t>
  </si>
  <si>
    <t>Amit Kumar Chaubey / SF0078016</t>
  </si>
  <si>
    <t>Baban Kumar Ram / SF0064392</t>
  </si>
  <si>
    <t>Rakesh Kumar Singh / SF0007606</t>
  </si>
  <si>
    <t>Alok Kumar Raju / SF0091403</t>
  </si>
  <si>
    <t>Terminated</t>
  </si>
  <si>
    <t>Completed-Report Submitted</t>
  </si>
  <si>
    <t>Complaint raised by borrower to css that she paid her emi but still showing od. Post verification it is observed that borrower preclose her loan by paying rs.25409/- to previous BM Shahid Afridi/SF0047237 but he did not closed her loan in fimo even he post her emi rs.2240*4=8960/- and rest rs.16449/- kept in his pocket. The final fraud amount is rs.16449/-.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</si>
</sst>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BH3046</v>
      </c>
      <c r="D5" s="63" t="str">
        <f>IF('Physical Cash at Safe'!D28="Yes", 'Physical Cash at Safe'!A4, 'Borrower Wise Details'!C5)</f>
        <v>Bagaha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45859</v>
      </c>
      <c r="H5" s="107" t="s">
        <v>292</v>
      </c>
      <c r="I5" s="61">
        <v>45867</v>
      </c>
      <c r="J5" s="74" t="str">
        <f>IF('Physical Cash at Safe'!D28="Yes",'Physical Cash at Safe'!E28,IF('Borrower Wise Details'!D5&lt;&gt;"",'Borrower Wise Details'!D5,""))</f>
        <v>FN25-26-01548</v>
      </c>
      <c r="K5" s="81">
        <v>1</v>
      </c>
      <c r="L5" s="82">
        <v>16449</v>
      </c>
      <c r="M5" s="82">
        <v>0</v>
      </c>
      <c r="N5" s="82" t="s">
        <v>293</v>
      </c>
      <c r="O5" s="82" t="s">
        <v>294</v>
      </c>
      <c r="P5" s="82" t="s">
        <v>295</v>
      </c>
      <c r="Q5" s="82" t="s">
        <v>296</v>
      </c>
      <c r="R5" s="75" t="str">
        <f>IF('Physical Cash at Safe'!$D$28="Yes", 'Physical Cash at Safe'!$A$28, IF('Borrower Wise Details'!F5&lt;&gt;"", 'Borrower Wise Details'!F5, ""))</f>
        <v>Shahid Afridi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SF0047237</v>
      </c>
      <c r="U5" s="77" t="s">
        <v>297</v>
      </c>
      <c r="V5" s="61">
        <v>45723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45867</v>
      </c>
      <c r="AA5" s="61">
        <v>45867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25409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E5" s="126">
        <f>IF(AND(AC5="", AD5=""), "", IF(AD5="", AC5, AC5 - IF(ISNUMBER(AD5), AD5, 0)))</f>
        <v>16449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45867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BH3046</v>
      </c>
      <c r="C5" s="50" t="str">
        <f>IF('Fraud Investigation Report'!D5="", "", 'Fraud Investigation Report'!D5)</f>
        <v>Bagaha</v>
      </c>
      <c r="D5" s="68" t="str">
        <f>IF(OR('Fraud Investigation Report'!R5="", 'Fraud Investigation Report'!R5=0), "", 'Fraud Investigation Report'!R5)</f>
        <v>Shahid Afridi</v>
      </c>
      <c r="E5" s="68" t="str">
        <f>IF(OR('Fraud Investigation Report'!T5="", 'Fraud Investigation Report'!T5=0), "", 'Fraud Investigation Report'!T5)</f>
        <v>SF0047237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FN25-26-01548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25409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25409</v>
      </c>
      <c r="O5" s="69">
        <f>IF('Fraud Investigation Report'!AD5="", "", 'Fraud Investigation Report'!AD5)</f>
        <v>8960</v>
      </c>
      <c r="P5" s="126">
        <f>IF(AND(N5="", O5=""), "", IF(O5="", N5, N5 - IF(ISNUMBER(O5), O5, 0)))</f>
        <v>16449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45867</v>
      </c>
      <c r="C6" s="18">
        <v>45866</v>
      </c>
      <c r="D6" s="18">
        <v>45867</v>
      </c>
      <c r="E6" s="19">
        <v>0.58333333333333337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17</v>
      </c>
      <c r="C11" s="23">
        <f>B11*A11</f>
        <v>8500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100</v>
      </c>
      <c r="C13" s="23">
        <f t="shared" ref="C13:C17" si="1">B13*A13</f>
        <v>10000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18789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>
        <v>18789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18789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282</v>
      </c>
      <c r="C32" s="37" t="s">
        <v>82</v>
      </c>
      <c r="D32" s="136" t="s">
        <v>286</v>
      </c>
      <c r="E32" s="137"/>
    </row>
    <row r="33" spans="1:5" ht="18" customHeight="1" x14ac:dyDescent="0.3">
      <c r="A33" s="37" t="s">
        <v>83</v>
      </c>
      <c r="B33" s="106" t="s">
        <v>283</v>
      </c>
      <c r="C33" s="39" t="s">
        <v>84</v>
      </c>
      <c r="D33" s="130" t="s">
        <v>287</v>
      </c>
      <c r="E33" s="131"/>
    </row>
    <row r="34" spans="1:5" ht="27.6" x14ac:dyDescent="0.3">
      <c r="A34" s="39" t="s">
        <v>221</v>
      </c>
      <c r="B34" s="38" t="s">
        <v>284</v>
      </c>
      <c r="C34" s="39" t="s">
        <v>222</v>
      </c>
      <c r="D34" s="132" t="s">
        <v>288</v>
      </c>
      <c r="E34" s="133"/>
    </row>
    <row r="35" spans="1:5" ht="27.6" x14ac:dyDescent="0.3">
      <c r="A35" s="39" t="s">
        <v>223</v>
      </c>
      <c r="B35" s="38" t="s">
        <v>285</v>
      </c>
      <c r="C35" s="39" t="s">
        <v>225</v>
      </c>
      <c r="D35" s="132" t="s">
        <v>289</v>
      </c>
      <c r="E35" s="133"/>
    </row>
    <row r="36" spans="1:5" ht="25.5" customHeight="1" x14ac:dyDescent="0.3">
      <c r="A36" s="39" t="s">
        <v>224</v>
      </c>
      <c r="B36" s="38" t="s">
        <v>279</v>
      </c>
      <c r="C36" s="39" t="s">
        <v>226</v>
      </c>
      <c r="D36" s="134" t="s">
        <v>290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3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BH3046</v>
      </c>
      <c r="C5" s="119" t="str">
        <f>IF('Loan Outstanding Report'!$H$5="", "", 'Loan Outstanding Report'!$H$5)</f>
        <v>Bagaha</v>
      </c>
      <c r="D5" s="41" t="s">
        <v>281</v>
      </c>
      <c r="E5" s="65">
        <v>45867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352382445</v>
      </c>
      <c r="M5" s="65" t="s">
        <v>265</v>
      </c>
      <c r="N5" s="124">
        <v>42000</v>
      </c>
      <c r="O5" s="124">
        <v>2240</v>
      </c>
      <c r="P5" s="121" t="s">
        <v>140</v>
      </c>
      <c r="Q5" s="80">
        <v>45502</v>
      </c>
      <c r="R5" s="124">
        <v>25409</v>
      </c>
      <c r="S5" s="124">
        <v>8960</v>
      </c>
      <c r="T5" s="124">
        <v>0</v>
      </c>
      <c r="U5" s="125">
        <f t="shared" ref="U5" si="0">IF(AND(ISBLANK(R5),ISBLANK(S5),ISBLANK(T5)),"",R5-(S5+T5))</f>
        <v>16449</v>
      </c>
      <c r="V5" s="117" t="s">
        <v>204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3" zoomScale="90" zoomScaleNormal="90" workbookViewId="0">
      <selection activeCell="C4" sqref="C4:BR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22490</v>
      </c>
      <c r="J5" s="38" t="s">
        <v>254</v>
      </c>
      <c r="K5" s="84">
        <v>22490</v>
      </c>
      <c r="L5" s="84" t="s">
        <v>255</v>
      </c>
      <c r="M5" s="38" t="s">
        <v>256</v>
      </c>
      <c r="N5" s="84">
        <v>32886</v>
      </c>
      <c r="O5" s="84" t="s">
        <v>257</v>
      </c>
      <c r="P5" s="84">
        <v>500937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352382445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23637.74</v>
      </c>
      <c r="AN5" s="112">
        <v>9962.26</v>
      </c>
      <c r="AO5" s="112">
        <v>33600</v>
      </c>
      <c r="AP5" s="112">
        <v>18362.259999999998</v>
      </c>
      <c r="AQ5" s="112">
        <v>1939.74</v>
      </c>
      <c r="AR5" s="112">
        <v>20302</v>
      </c>
      <c r="AS5" s="112">
        <v>16036.67</v>
      </c>
      <c r="AT5" s="112">
        <v>1883.33</v>
      </c>
      <c r="AU5" s="112">
        <v>17920</v>
      </c>
      <c r="AV5" s="84">
        <v>23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273</v>
      </c>
      <c r="BC5" s="84" t="s">
        <v>145</v>
      </c>
      <c r="BD5" s="108" t="s">
        <v>145</v>
      </c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45867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25409</v>
      </c>
      <c r="BQ5" s="117" t="s">
        <v>204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2025-07-29T11:17:14Z</dcterms:modified>
</cp:coreProperties>
</file>