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 documentId="13_ncr:1_{554F75CD-2702-49CD-8E56-E7FD3B3994BF}" xr6:coauthVersionLast="47" xr6:coauthVersionMax="47" xr10:uidLastSave="{994FB111-029D-49D5-87F1-814EA56BE5B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<sst xmlns="http://schemas.openxmlformats.org/spreadsheetml/2006/main" count="333" uniqueCount="290">
  <si>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</si>
  <si>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</si>
  <si>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</si>
  <si>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</si>
  <si>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</si>
  <si>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</si>
  <si>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</si>
  <si>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</si>
  <si>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</si>
  <si>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</si>
  <si>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</si>
  <si>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</si>
  <si>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</si>
  <si>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</si>
  <si>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</si>
  <si>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</si>
  <si>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</si>
  <si>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</si>
  <si>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</si>
  <si>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</si>
  <si>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</si>
  <si>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</si>
  <si>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</si>
  <si>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</si>
  <si>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</si>
  <si>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</si>
  <si>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</si>
  <si>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</si>
  <si>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</si>
  <si>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</si>
  <si>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</si>
  <si>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</si>
  <si>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</si>
  <si>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</si>
  <si>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</si>
  <si>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</si>
  <si>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</si>
  <si>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</si>
  <si>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</si>
  <si>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</si>
  <si>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</si>
  <si>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</si>
  <si>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</si>
  <si>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</si>
  <si>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</si>
  <si>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</si>
  <si>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</si>
  <si>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</si>
  <si>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</si>
  <si>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</si>
  <si>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</si>
  <si>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</si>
  <si>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</si>
  <si>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</si>
  <si>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</si>
  <si>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</si>
  <si>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</si>
  <si>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</si>
  <si>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</si>
  <si>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</si>
  <si>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</si>
  <si>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</si>
  <si>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</si>
  <si>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</si>
  <si>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</si>
  <si>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</si>
  <si>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</si>
  <si>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</si>
  <si>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</si>
  <si>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</si>
  <si>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</si>
  <si>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</si>
  <si>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</si>
  <si>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</si>
  <si>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</si>
  <si>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</si>
  <si>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</si>
  <si>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</si>
  <si>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</si>
  <si>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</si>
  <si>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</si>
  <si>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</si>
  <si>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</si>
  <si>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</si>
  <si>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</si>
  <si>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</si>
  <si>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</si>
  <si>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</si>
  <si>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</si>
  <si>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</si>
  <si>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</si>
  <si>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</si>
  <si>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</si>
  <si>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</si>
  <si>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</si>
  <si>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</si>
  <si>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</si>
  <si>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</si>
  <si>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</si>
  <si>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</si>
  <si>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</si>
  <si>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</si>
  <si>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</si>
  <si>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</si>
  <si>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</si>
  <si>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</si>
  <si>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</si>
  <si>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</si>
  <si>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</si>
  <si>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</si>
  <si>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</si>
  <si>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</si>
  <si>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</si>
  <si>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</si>
  <si>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</si>
  <si>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</si>
  <si>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</si>
  <si>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</si>
  <si>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</si>
  <si>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</si>
  <si>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</si>
  <si>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</si>
  <si>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</si>
  <si>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</si>
  <si>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</si>
  <si>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</si>
  <si>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</si>
  <si>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</si>
  <si>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</si>
  <si>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</si>
  <si>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</si>
  <si>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</si>
  <si>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</si>
  <si>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</si>
  <si>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</si>
  <si>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</si>
  <si>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</si>
  <si>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</si>
  <si>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</si>
  <si>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</si>
  <si>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</si>
  <si>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</si>
  <si>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</si>
  <si>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</si>
  <si>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</si>
  <si>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</si>
  <si>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</si>
  <si>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</si>
  <si>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</si>
  <si>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</si>
  <si>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</si>
  <si>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</si>
  <si>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</si>
  <si>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</si>
  <si>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</si>
  <si>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</si>
  <si>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</si>
  <si>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</si>
  <si>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</si>
  <si>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</si>
  <si>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</si>
  <si>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</si>
  <si>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</si>
  <si>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</si>
  <si>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</si>
  <si>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</si>
  <si>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</si>
  <si>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</si>
  <si>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</si>
  <si>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</si>
  <si>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</si>
  <si>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</si>
  <si>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</si>
  <si>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</si>
  <si>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</si>
  <si>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</si>
  <si>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</si>
  <si>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</si>
  <si>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</si>
  <si>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</si>
  <si>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</si>
  <si>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</si>
  <si>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</si>
  <si>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</si>
  <si>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</si>
  <si>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</si>
  <si>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</si>
  <si>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</si>
  <si>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</si>
  <si>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</si>
  <si>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</si>
  <si>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</si>
  <si>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</si>
  <si>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</si>
  <si>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</si>
  <si>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</si>
  <si>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</si>
  <si>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</si>
  <si>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</si>
  <si>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</si>
  <si>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</si>
  <si>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</si>
  <si>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</si>
  <si>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</si>
  <si>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</si>
  <si>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</si>
  <si>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</si>
  <si>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</si>
  <si>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</si>
  <si>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</si>
  <si>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</si>
  <si>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</si>
  <si>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</si>
  <si>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</si>
  <si>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</si>
  <si>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</si>
  <si>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</si>
  <si>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</si>
  <si>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</si>
  <si>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</si>
  <si>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</si>
  <si>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</si>
  <si>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</si>
  <si>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</si>
  <si>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</si>
  <si>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</si>
  <si>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</si>
  <si>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</si>
  <si>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</si>
  <si>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</si>
  <si>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</si>
  <si>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</si>
  <si>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</si>
  <si>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</si>
  <si>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</si>
  <si>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</si>
  <si>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</si>
  <si>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</si>
  <si>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</si>
  <si>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</si>
  <si>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</si>
  <si>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</si>
  <si>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</si>
  <si>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</si>
  <si>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</si>
  <si>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</si>
  <si>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</si>
  <si>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</si>
  <si>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</si>
  <si>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</si>
  <si>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Jodhpur</t>
  </si>
  <si>
    <t>BILARA</t>
  </si>
  <si>
    <t>RJ3029</t>
  </si>
  <si>
    <t>Bilara</t>
  </si>
  <si>
    <t>Hariyada</t>
  </si>
  <si>
    <t>SF0089417</t>
  </si>
  <si>
    <t>Laxman Ram</t>
  </si>
  <si>
    <t>645658</t>
  </si>
  <si>
    <t>1123593</t>
  </si>
  <si>
    <t>Chetana</t>
  </si>
  <si>
    <t>SID951375262557</t>
  </si>
  <si>
    <t>ST</t>
  </si>
  <si>
    <t>HINDU</t>
  </si>
  <si>
    <t>Animal Husbandry &amp; Poultry</t>
  </si>
  <si>
    <t>DALI DEVI</t>
  </si>
  <si>
    <t>03-Oct-2023</t>
  </si>
  <si>
    <t>Mon</t>
  </si>
  <si>
    <t>2</t>
  </si>
  <si>
    <t>5 Yrs</t>
  </si>
  <si>
    <t>19 Sep 2019</t>
  </si>
  <si>
    <t>&gt; 4 to 6 Years</t>
  </si>
  <si>
    <t>06-Nov-2023</t>
  </si>
  <si>
    <t>10-Jul-2025</t>
  </si>
  <si>
    <t>Open</t>
  </si>
  <si>
    <t>Nemichand Mali/SF0079132</t>
  </si>
  <si>
    <t xml:space="preserve">As per Loan Card confirmation she is paid her emi amount of Rs.2240/- on 4-Mar-2024 to CA Shivraj/SF0078797 but CA Shivraj/SF0078797 not update amount of Rs.2240/-  in FIMO
</t>
  </si>
  <si>
    <t>FN25-26-01633</t>
  </si>
  <si>
    <t>Shivraj</t>
  </si>
  <si>
    <t>SF0078797</t>
  </si>
  <si>
    <t>CSS</t>
  </si>
  <si>
    <t>Terminated</t>
  </si>
  <si>
    <t>Completed-Report Submitted</t>
  </si>
  <si>
    <t xml:space="preserve">As per Loan Card confirmation she is paid her emi amount of Rs.2240/- on 4-Mar-2024 to CA Shivraj/SF0078797 but CA Shivraj/SF0078797 not update amount of Rs.2240/-  in FIMO
Note:- For the Remaining 9 EMIs:
 Signature matching was attempted using the branch movement register.
 The signatures do not match with any currently active staff members, hence fraud cannot be confirmed at this stage.
 </t>
  </si>
  <si>
    <t>Mukesh Kumar Yadav/SF0084235</t>
  </si>
  <si>
    <t>Balveer singh/SF0088632</t>
  </si>
  <si>
    <t>Jitendra Kumar Tyagi/SF0082658</t>
  </si>
  <si>
    <t>Suresh Kumar Yadav/SF0080719</t>
  </si>
  <si>
    <t>Loan Officer</t>
  </si>
  <si>
    <t>Dear Team,
CA Shivraj (SF0078797) collected EWI payments totaling ₹2240 from one borrower.
Despite collecting the amount, the payment has not been recorded in FIMO, which may indicate a lapse in reporting or a system discrepancy.
💡 To move forward, you might consider:
Escalating the matter to your supervisor or compliance team for further review.
Directly contacting CA Shivraj to clarify the reason for the missing posting.
Verifying with the borrower if they received any acknowledgment or receipt for the transaction.
Documenting this issue clearly in your report, noting dates, borrower details, and call notes.</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</si>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</sst>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34"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RJ3029</v>
      </c>
      <c r="D5" s="63" t="str">
        <f>IF('Physical Cash at Safe'!D28="Yes", 'Physical Cash at Safe'!B4, 'Borrower Wise Details'!C5)</f>
        <v>Bilara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45863</v>
      </c>
      <c r="H5" s="107" t="s">
        <v>279</v>
      </c>
      <c r="I5" s="61">
        <v>45871</v>
      </c>
      <c r="J5" s="74" t="str">
        <f>IF('Physical Cash at Safe'!D28="Yes",'Physical Cash at Safe'!E28,IF('Borrower Wise Details'!D5&lt;&gt;"",'Borrower Wise Details'!D5,""))</f>
        <v>FN25-26-01633</v>
      </c>
      <c r="K5" s="81">
        <v>1</v>
      </c>
      <c r="L5" s="82">
        <v>2240</v>
      </c>
      <c r="M5" s="82">
        <v>0</v>
      </c>
      <c r="N5" s="82" t="s">
        <v>283</v>
      </c>
      <c r="O5" s="82" t="s">
        <v>284</v>
      </c>
      <c r="P5" s="82" t="s">
        <v>285</v>
      </c>
      <c r="Q5" s="82" t="s">
        <v>286</v>
      </c>
      <c r="R5" s="75" t="str">
        <f>IF('Physical Cash at Safe'!$D$28="Yes", 'Physical Cash at Safe'!$A$28, IF('Borrower Wise Details'!F5&lt;&gt;"", 'Borrower Wise Details'!F5, ""))</f>
        <v>Shivraj</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SF0078797</v>
      </c>
      <c r="U5" s="77" t="s">
        <v>280</v>
      </c>
      <c r="V5" s="61">
        <v>45382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281</v>
      </c>
      <c r="Z5" s="61">
        <v>45871</v>
      </c>
      <c r="AA5" s="61">
        <v>45871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45871</v>
      </c>
      <c r="AH5" s="70" t="s">
        <v>288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4" t="s">
        <v>87</v>
      </c>
      <c r="I3" s="134"/>
      <c r="J3" s="134"/>
      <c r="K3" s="134"/>
      <c r="L3" s="134"/>
      <c r="M3" s="134"/>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RJ3029</v>
      </c>
      <c r="C5" s="50" t="str">
        <f>IF('Fraud Investigation Report'!D5="", "", 'Fraud Investigation Report'!D5)</f>
        <v>Bilara</v>
      </c>
      <c r="D5" s="68" t="str">
        <f>IF(OR('Fraud Investigation Report'!R5="", 'Fraud Investigation Report'!R5=0), "", 'Fraud Investigation Report'!R5)</f>
        <v>Shivraj</v>
      </c>
      <c r="E5" s="68" t="str">
        <f>IF(OR('Fraud Investigation Report'!T5="", 'Fraud Investigation Report'!T5=0), "", 'Fraud Investigation Report'!T5)</f>
        <v>SF0078797</v>
      </c>
      <c r="F5" s="68" t="str">
        <f>IF(OR('Fraud Investigation Report'!S5="", 'Fraud Investigation Report'!S5=0), "", 'Fraud Investigation Report'!S5)</f>
        <v>Loan Officer</v>
      </c>
      <c r="G5" s="50" t="str">
        <f>IF('Fraud Investigation Report'!J5="", "", 'Fraud Investigation Report'!J5)</f>
        <v>FN25-26-01633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289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14"/>
      <c r="B2" s="139" t="s">
        <v>3</v>
      </c>
      <c r="C2" s="139"/>
      <c r="D2" s="139"/>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40" t="s">
        <v>70</v>
      </c>
      <c r="B7" s="141"/>
      <c r="C7" s="141"/>
      <c r="D7" s="141"/>
      <c r="E7" s="141"/>
    </row>
    <row r="8" spans="1:5" ht="15" customHeight="1" x14ac:dyDescent="0.3">
      <c r="A8" s="142" t="s">
        <v>71</v>
      </c>
      <c r="B8" s="144" t="s">
        <v>92</v>
      </c>
      <c r="C8" s="145"/>
      <c r="D8" s="146" t="s">
        <v>72</v>
      </c>
      <c r="E8" s="147"/>
    </row>
    <row r="9" spans="1:5" ht="14.4" x14ac:dyDescent="0.3">
      <c r="A9" s="143"/>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8" t="s">
        <v>97</v>
      </c>
      <c r="B20" s="149"/>
      <c r="C20" s="32"/>
      <c r="D20" s="33" t="s">
        <v>91</v>
      </c>
      <c r="E20" s="34"/>
    </row>
    <row r="21" spans="1:5" ht="30" customHeight="1" x14ac:dyDescent="0.3">
      <c r="A21" s="150" t="s">
        <v>88</v>
      </c>
      <c r="B21" s="151"/>
      <c r="C21" s="34"/>
      <c r="D21" s="33" t="s">
        <v>89</v>
      </c>
      <c r="E21" s="34"/>
    </row>
    <row r="22" spans="1:5" ht="30" customHeight="1" x14ac:dyDescent="0.3">
      <c r="A22" s="150" t="s">
        <v>77</v>
      </c>
      <c r="B22" s="151"/>
      <c r="C22" s="34"/>
      <c r="D22" s="35" t="s">
        <v>78</v>
      </c>
      <c r="E22" s="34"/>
    </row>
    <row r="23" spans="1:5" ht="30" customHeight="1" x14ac:dyDescent="0.3">
      <c r="A23" s="150" t="s">
        <v>79</v>
      </c>
      <c r="B23" s="151"/>
      <c r="C23" s="52">
        <f>(C19+C21)-(E20+E21)-E19</f>
        <v>0</v>
      </c>
      <c r="D23" s="53" t="s">
        <v>216</v>
      </c>
      <c r="E23" s="34"/>
    </row>
    <row r="24" spans="1:5" ht="82.5" customHeight="1" x14ac:dyDescent="0.3">
      <c r="A24" s="33" t="s">
        <v>80</v>
      </c>
      <c r="B24" s="135"/>
      <c r="C24" s="135"/>
      <c r="D24" s="135"/>
      <c r="E24" s="135"/>
    </row>
    <row r="25" spans="1:5" ht="57.75" customHeight="1" x14ac:dyDescent="0.3">
      <c r="A25" s="36" t="s">
        <v>81</v>
      </c>
      <c r="B25" s="157"/>
      <c r="C25" s="157"/>
      <c r="D25" s="157"/>
      <c r="E25" s="157"/>
    </row>
    <row r="26" spans="1:5" ht="20.100000000000001" customHeight="1" x14ac:dyDescent="0.3">
      <c r="A26" s="162" t="s">
        <v>190</v>
      </c>
      <c r="B26" s="162"/>
      <c r="C26" s="162"/>
      <c r="D26" s="162"/>
      <c r="E26" s="16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60" t="s">
        <v>219</v>
      </c>
      <c r="E29" s="161"/>
    </row>
    <row r="30" spans="1:5" ht="40.049999999999997" customHeight="1" x14ac:dyDescent="0.3">
      <c r="A30" s="128"/>
      <c r="B30" s="128"/>
      <c r="C30" s="129" t="str">
        <f>IF(AND(A30="",B30=""),"",A30-B30)</f>
        <v/>
      </c>
      <c r="D30" s="163"/>
      <c r="E30" s="164"/>
    </row>
    <row r="31" spans="1:5" ht="15" customHeight="1" x14ac:dyDescent="0.3">
      <c r="A31" s="165"/>
      <c r="B31" s="166"/>
      <c r="C31" s="166"/>
      <c r="D31" s="166"/>
      <c r="E31" s="167"/>
    </row>
    <row r="32" spans="1:5" ht="24.75" customHeight="1" x14ac:dyDescent="0.3">
      <c r="A32" s="37" t="s">
        <v>220</v>
      </c>
      <c r="B32" s="38"/>
      <c r="C32" s="37" t="s">
        <v>82</v>
      </c>
      <c r="D32" s="158"/>
      <c r="E32" s="159"/>
    </row>
    <row r="33" spans="1:5" ht="18" customHeight="1" x14ac:dyDescent="0.3">
      <c r="A33" s="37" t="s">
        <v>83</v>
      </c>
      <c r="B33" s="106" t="s">
        <v>145</v>
      </c>
      <c r="C33" s="39" t="s">
        <v>84</v>
      </c>
      <c r="D33" s="152" t="s">
        <v>145</v>
      </c>
      <c r="E33" s="153"/>
    </row>
    <row r="34" spans="1:5" ht="27.6" x14ac:dyDescent="0.3">
      <c r="A34" s="39" t="s">
        <v>221</v>
      </c>
      <c r="B34" s="38"/>
      <c r="C34" s="39" t="s">
        <v>222</v>
      </c>
      <c r="D34" s="154"/>
      <c r="E34" s="155"/>
    </row>
    <row r="35" spans="1:5" ht="27.6" x14ac:dyDescent="0.3">
      <c r="A35" s="39" t="s">
        <v>223</v>
      </c>
      <c r="B35" s="38"/>
      <c r="C35" s="39" t="s">
        <v>225</v>
      </c>
      <c r="D35" s="154"/>
      <c r="E35" s="155"/>
    </row>
    <row r="36" spans="1:5" ht="25.5" customHeight="1" x14ac:dyDescent="0.3">
      <c r="A36" s="39" t="s">
        <v>224</v>
      </c>
      <c r="B36" s="38"/>
      <c r="C36" s="39" t="s">
        <v>226</v>
      </c>
      <c r="D36" s="156"/>
      <c r="E36" s="15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M1" zoomScale="77" zoomScaleNormal="77" workbookViewId="0">
      <selection activeCell="T5" sqref="T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RJ3029</v>
      </c>
      <c r="C5" s="119" t="str">
        <f>IF('Loan Outstanding Report'!$H$5="", "", 'Loan Outstanding Report'!$H$5)</f>
        <v>Bilara</v>
      </c>
      <c r="D5" s="131" t="s">
        <v>276</v>
      </c>
      <c r="E5" s="65">
        <v>45871</v>
      </c>
      <c r="F5" s="38" t="s">
        <v>277</v>
      </c>
      <c r="G5" s="132" t="s">
        <v>278</v>
      </c>
      <c r="H5" s="133" t="s">
        <v>287</v>
      </c>
      <c r="I5" s="120" t="s">
        <v>257</v>
      </c>
      <c r="J5" s="120" t="s">
        <v>260</v>
      </c>
      <c r="K5" s="120" t="s">
        <v>264</v>
      </c>
      <c r="L5" s="11">
        <v>353244130</v>
      </c>
      <c r="M5" s="65" t="s">
        <v>265</v>
      </c>
      <c r="N5" s="124">
        <v>42000</v>
      </c>
      <c r="O5" s="124">
        <v>2240</v>
      </c>
      <c r="P5" s="121" t="s">
        <v>139</v>
      </c>
      <c r="Q5" s="80">
        <v>45355</v>
      </c>
      <c r="R5" s="124">
        <v>2240</v>
      </c>
      <c r="S5" s="124">
        <v>0</v>
      </c>
      <c r="T5" s="124">
        <v>0</v>
      </c>
      <c r="U5" s="125">
        <f t="shared" ref="U5" si="0">IF(AND(ISBLANK(R5),ISBLANK(S5),ISBLANK(T5)),"",R5-(S5+T5))</f>
        <v>2240</v>
      </c>
      <c r="V5" s="117" t="s">
        <v>202</v>
      </c>
      <c r="W5" s="122" t="s">
        <v>275</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I5" activePane="bottomRight" state="frozen"/>
      <selection pane="topRight" activeCell="Q1" sqref="Q1"/>
      <selection pane="bottomLeft" activeCell="A5" sqref="A5"/>
      <selection pane="bottomRight" activeCell="BJ5" sqref="BJ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251</v>
      </c>
      <c r="G5" s="84" t="s">
        <v>252</v>
      </c>
      <c r="H5" s="38" t="s">
        <v>253</v>
      </c>
      <c r="I5" s="84">
        <v>128421</v>
      </c>
      <c r="J5" s="38" t="s">
        <v>254</v>
      </c>
      <c r="K5" s="84">
        <v>128421</v>
      </c>
      <c r="L5" s="84" t="s">
        <v>255</v>
      </c>
      <c r="M5" s="38" t="s">
        <v>256</v>
      </c>
      <c r="N5" s="84">
        <v>219747</v>
      </c>
      <c r="O5" s="84" t="s">
        <v>257</v>
      </c>
      <c r="P5" s="84">
        <v>289976</v>
      </c>
      <c r="Q5" s="38" t="s">
        <v>258</v>
      </c>
      <c r="R5" s="38" t="s">
        <v>259</v>
      </c>
      <c r="S5" s="84" t="s">
        <v>260</v>
      </c>
      <c r="T5" s="84" t="s">
        <v>260</v>
      </c>
      <c r="U5" s="84" t="s">
        <v>261</v>
      </c>
      <c r="V5" s="84" t="s">
        <v>262</v>
      </c>
      <c r="W5" s="84">
        <v>541</v>
      </c>
      <c r="X5" s="38" t="s">
        <v>263</v>
      </c>
      <c r="Y5" s="84">
        <v>353244130</v>
      </c>
      <c r="Z5" s="38" t="s">
        <v>264</v>
      </c>
      <c r="AA5" s="108" t="s">
        <v>265</v>
      </c>
      <c r="AB5" s="84">
        <v>42000</v>
      </c>
      <c r="AC5" s="108" t="s">
        <v>266</v>
      </c>
      <c r="AD5" s="84">
        <v>24</v>
      </c>
      <c r="AE5" s="84" t="s">
        <v>267</v>
      </c>
      <c r="AF5" s="84" t="s">
        <v>268</v>
      </c>
      <c r="AG5" s="108" t="s">
        <v>269</v>
      </c>
      <c r="AH5" s="84" t="s">
        <v>270</v>
      </c>
      <c r="AI5" s="108" t="s">
        <v>271</v>
      </c>
      <c r="AJ5" s="84">
        <v>2240</v>
      </c>
      <c r="AK5" s="84">
        <v>2240</v>
      </c>
      <c r="AL5" s="108" t="s">
        <v>272</v>
      </c>
      <c r="AM5" s="84">
        <v>14934.36</v>
      </c>
      <c r="AN5" s="112">
        <v>7949.64</v>
      </c>
      <c r="AO5" s="112">
        <v>22884</v>
      </c>
      <c r="AP5" s="112">
        <v>27065.64</v>
      </c>
      <c r="AQ5" s="112">
        <v>3937.36</v>
      </c>
      <c r="AR5" s="112">
        <v>31003</v>
      </c>
      <c r="AS5" s="112">
        <v>20486.75</v>
      </c>
      <c r="AT5" s="112">
        <v>3669.25</v>
      </c>
      <c r="AU5" s="112">
        <v>24156</v>
      </c>
      <c r="AV5" s="84">
        <v>21</v>
      </c>
      <c r="AW5" s="84"/>
      <c r="AX5" s="84"/>
      <c r="AY5" s="108"/>
      <c r="AZ5" s="84"/>
      <c r="BA5" s="84"/>
      <c r="BB5" s="84" t="s">
        <v>273</v>
      </c>
      <c r="BC5" s="84"/>
      <c r="BD5" s="108"/>
      <c r="BE5" s="84">
        <v>0</v>
      </c>
      <c r="BF5" s="38" t="s">
        <v>260</v>
      </c>
      <c r="BG5" s="84">
        <v>7568039353</v>
      </c>
      <c r="BH5" s="114" t="s">
        <v>274</v>
      </c>
      <c r="BI5" s="38" t="s">
        <v>111</v>
      </c>
      <c r="BJ5" s="85">
        <v>45871</v>
      </c>
      <c r="BK5" s="84"/>
      <c r="BL5" s="38"/>
      <c r="BM5" s="115" t="s">
        <v>119</v>
      </c>
      <c r="BN5" s="116" t="s">
        <v>200</v>
      </c>
      <c r="BO5" s="84" t="s">
        <v>245</v>
      </c>
      <c r="BP5" s="84">
        <v>2240</v>
      </c>
      <c r="BQ5" s="117" t="s">
        <v>202</v>
      </c>
      <c r="BR5" s="130" t="s">
        <v>282</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2025-08-03T03:05:36Z</dcterms:modified>
</cp:coreProperties>
</file>