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Ankit css/"/>
    </mc:Choice>
  </mc:AlternateContent>
  <xr:revisionPtr revIDLastSave="34" documentId="8_{B6A7C02D-D406-4FA1-BEFD-94E1CBA2F27D}" xr6:coauthVersionLast="47" xr6:coauthVersionMax="47" xr10:uidLastSave="{36D7F7F4-225D-4CB1-8750-B2C2F47F273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J5" i="7"/>
  <c r="U5" i="20"/>
  <c r="O5" i="24"/>
  <c r="W5" i="7"/>
  <c r="AE5" i="7" l="1"/>
  <c r="H5" i="24"/>
  <c r="M5" i="24"/>
  <c r="B5" i="7" l="1"/>
  <c r="E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R5" i="7"/>
  <c r="D5" i="24" s="1"/>
  <c r="S5" i="7"/>
  <c r="F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<sst xmlns="http://schemas.openxmlformats.org/spreadsheetml/2006/main" count="414" uniqueCount="308">
  <si>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</si>
  <si>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</si>
  <si>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</si>
  <si>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</si>
  <si>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</si>
  <si>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</si>
  <si>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</si>
  <si>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</si>
  <si>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</si>
  <si>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</si>
  <si>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</si>
  <si>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</si>
  <si>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</si>
  <si>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</si>
  <si>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</si>
  <si>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</si>
  <si>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</si>
  <si>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</si>
  <si>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</si>
  <si>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</si>
  <si>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</si>
  <si>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</si>
  <si>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</si>
  <si>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</si>
  <si>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</si>
  <si>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</si>
  <si>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</si>
  <si>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</si>
  <si>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</si>
  <si>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</si>
  <si>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</si>
  <si>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</si>
  <si>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</si>
  <si>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</si>
  <si>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</si>
  <si>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</si>
  <si>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</si>
  <si>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</si>
  <si>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</si>
  <si>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</si>
  <si>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</si>
  <si>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</si>
  <si>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</si>
  <si>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</si>
  <si>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</si>
  <si>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</si>
  <si>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</si>
  <si>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</si>
  <si>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</si>
  <si>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</si>
  <si>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</si>
  <si>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</si>
  <si>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</si>
  <si>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</si>
  <si>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</si>
  <si>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</si>
  <si>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</si>
  <si>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</si>
  <si>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</si>
  <si>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</si>
  <si>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</si>
  <si>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</si>
  <si>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</si>
  <si>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</si>
  <si>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</si>
  <si>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</si>
  <si>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</si>
  <si>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</si>
  <si>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</si>
  <si>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</si>
  <si>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</si>
  <si>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</si>
  <si>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</si>
  <si>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</si>
  <si>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</si>
  <si>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</si>
  <si>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</si>
  <si>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</si>
  <si>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</si>
  <si>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</si>
  <si>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</si>
  <si>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</si>
  <si>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</si>
  <si>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</si>
  <si>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</si>
  <si>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</si>
  <si>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</si>
  <si>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</si>
  <si>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</si>
  <si>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</si>
  <si>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</si>
  <si>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</si>
  <si>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</si>
  <si>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</si>
  <si>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</si>
  <si>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</si>
  <si>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</si>
  <si>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</si>
  <si>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</si>
  <si>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</si>
  <si>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</si>
  <si>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</si>
  <si>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</si>
  <si>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</si>
  <si>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</si>
  <si>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</si>
  <si>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</si>
  <si>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</si>
  <si>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</si>
  <si>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</si>
  <si>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</si>
  <si>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</si>
  <si>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</si>
  <si>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</si>
  <si>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</si>
  <si>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</si>
  <si>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</si>
  <si>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</si>
  <si>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</si>
  <si>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</si>
  <si>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</si>
  <si>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</si>
  <si>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</si>
  <si>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</si>
  <si>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</si>
  <si>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</si>
  <si>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</si>
  <si>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</si>
  <si>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</si>
  <si>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</si>
  <si>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</si>
  <si>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</si>
  <si>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</si>
  <si>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</si>
  <si>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</si>
  <si>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</si>
  <si>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</si>
  <si>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</si>
  <si>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</si>
  <si>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</si>
  <si>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</si>
  <si>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</si>
  <si>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</si>
  <si>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</si>
  <si>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</si>
  <si>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</si>
  <si>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</si>
  <si>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</si>
  <si>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</si>
  <si>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</si>
  <si>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</si>
  <si>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</si>
  <si>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</si>
  <si>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</si>
  <si>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</si>
  <si>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</si>
  <si>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</si>
  <si>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</si>
  <si>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</si>
  <si>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</si>
  <si>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</si>
  <si>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</si>
  <si>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</si>
  <si>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</si>
  <si>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</si>
  <si>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</si>
  <si>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</si>
  <si>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</si>
  <si>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</si>
  <si>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</si>
  <si>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</si>
  <si>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</si>
  <si>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</si>
  <si>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</si>
  <si>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</si>
  <si>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</si>
  <si>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</si>
  <si>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</si>
  <si>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</si>
  <si>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</si>
  <si>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</si>
  <si>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</si>
  <si>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</si>
  <si>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</si>
  <si>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</si>
  <si>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</si>
  <si>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</si>
  <si>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</si>
  <si>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</si>
  <si>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</si>
  <si>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</si>
  <si>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</si>
  <si>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</si>
  <si>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</si>
  <si>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</si>
  <si>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</si>
  <si>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</si>
  <si>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</si>
  <si>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</si>
  <si>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</si>
  <si>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</si>
  <si>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</si>
  <si>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</si>
  <si>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</si>
  <si>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</si>
  <si>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</si>
  <si>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</si>
  <si>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</si>
  <si>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</si>
  <si>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</si>
  <si>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</si>
  <si>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</si>
  <si>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</si>
  <si>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</si>
  <si>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</si>
  <si>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</si>
  <si>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</si>
  <si>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</si>
  <si>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</si>
  <si>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</si>
  <si>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</si>
  <si>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</si>
  <si>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</si>
  <si>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</si>
  <si>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</si>
  <si>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</si>
  <si>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</si>
  <si>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</si>
  <si>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</si>
  <si>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</si>
  <si>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</si>
  <si>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</si>
  <si>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</si>
  <si>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</si>
  <si>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</si>
  <si>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</si>
  <si>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</si>
  <si>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</si>
  <si>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</si>
  <si>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</si>
  <si>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</si>
  <si>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</si>
  <si>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</si>
  <si>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</si>
  <si>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</si>
  <si>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</si>
  <si>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</si>
  <si>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</si>
  <si>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</si>
  <si>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</si>
  <si>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Lakhisarai</t>
  </si>
  <si>
    <t>Ashthawan</t>
  </si>
  <si>
    <t>BH3564</t>
  </si>
  <si>
    <t>bihar sharif</t>
  </si>
  <si>
    <t>SF0095862</t>
  </si>
  <si>
    <t>Nitish Kumar</t>
  </si>
  <si>
    <t>KAMRUDDINGANJ</t>
  </si>
  <si>
    <t>620040 Rekha GP Biharsharif 21</t>
  </si>
  <si>
    <t>Chetana</t>
  </si>
  <si>
    <t>SSF3885158</t>
  </si>
  <si>
    <t>OBC</t>
  </si>
  <si>
    <t>HINDU</t>
  </si>
  <si>
    <t>Animal Husbandry &amp; Poultry</t>
  </si>
  <si>
    <t>MAYA KUMARI</t>
  </si>
  <si>
    <t>24-May-2023</t>
  </si>
  <si>
    <t>Thu</t>
  </si>
  <si>
    <t>1</t>
  </si>
  <si>
    <t>1 Yrs</t>
  </si>
  <si>
    <t>24 May 2023</t>
  </si>
  <si>
    <t>&lt;= 2 Years</t>
  </si>
  <si>
    <t>03-Jul-2023</t>
  </si>
  <si>
    <t>15-Aug-2024</t>
  </si>
  <si>
    <t>Open</t>
  </si>
  <si>
    <t>Dual Staff</t>
  </si>
  <si>
    <t>Available &amp; Updated</t>
  </si>
  <si>
    <t>CSS</t>
  </si>
  <si>
    <t>G1</t>
  </si>
  <si>
    <t>G2</t>
  </si>
  <si>
    <t>Ankit Kumar</t>
  </si>
  <si>
    <t>SF0063357</t>
  </si>
  <si>
    <t>BM</t>
  </si>
  <si>
    <t>The branch Manager collected the Rs. 18502/- on dated :- 04-09-25, which is not posted in FIMO account.</t>
  </si>
  <si>
    <t>FIR Not Filled</t>
  </si>
  <si>
    <t>Terminated</t>
  </si>
  <si>
    <t>Completed-Report Submitted</t>
  </si>
  <si>
    <t>The branch Manager collected the Rs. 18502/- on dated :- 04-09-25, which is not posted in FIMO account due to which this borrower is in od category.</t>
  </si>
  <si>
    <t>Dileep Kumar Sharma/SF0081511</t>
  </si>
  <si>
    <t>Santosh Swarnkar/SF0032531</t>
  </si>
  <si>
    <t>Vivek kumar singh/SF0074479</t>
  </si>
  <si>
    <t>Sakethnath Thakur/SF0062081</t>
  </si>
  <si>
    <t>FN25-26-01658</t>
  </si>
  <si>
    <t>SSF3885138</t>
  </si>
  <si>
    <t>ANITA DEVI</t>
  </si>
  <si>
    <t>17-Jul-2025</t>
  </si>
  <si>
    <t/>
  </si>
  <si>
    <t>Pradeep Kumar Singh/SF0074918</t>
  </si>
  <si>
    <t>One EMI collected by BM Ankit Kumar but not accounted in Fimo.
1. Date- 03-11-2024, Amt.- 2250/-.</t>
  </si>
  <si>
    <t>One EMI collected by BM Ankit Kumar but not accounted in Fimo.
1. Date- 03-12-2024, Amt.- 2250/-.</t>
  </si>
  <si>
    <t>One EMI collected by BM Ankit Kumar but not accounted in Fimo.
1. Date- 03-01-2025, Amt.- 2250/-.</t>
  </si>
  <si>
    <t>One EMI collected by BM Ankit Kumar but not accounted in Fimo.
1. Date- 03-02-2025, Amt.- 2250/- .</t>
  </si>
  <si>
    <t xml:space="preserve">Complaint raised by borrower to css that she paid her emi but still showing od. Post verification it is observed that 02 borrowers are affected on amounting of rs.27502/-. </t>
  </si>
  <si>
    <t xml:space="preserve">1. Four EMI collected by BM Ankit Kumar but not accounted in Fimo.
(A) Date- 03-11-2024, Amt.- 2250/-
(B) Date- 03-12-2024, Amt.- 2250/-
(C) Date- 03-01-2025, Amt.- 2250/-
(D) Date- 03-02-2025, Amt.- 2250/- </t>
  </si>
  <si>
    <t>Subhash Chand Bose</t>
  </si>
  <si>
    <t>SF0050671</t>
  </si>
  <si>
    <t>Branch Manager</t>
  </si>
  <si>
    <t>Sachin Kumar</t>
  </si>
  <si>
    <t>SF0089364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</si>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</sst>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45856</v>
      </c>
      <c r="H5" s="107" t="s">
        <v>275</v>
      </c>
      <c r="I5" s="61">
        <v>45874</v>
      </c>
      <c r="J5" s="74" t="str">
        <f>IF('Physical Cash at Safe'!D28="Yes",'Physical Cash at Safe'!E28,IF('Borrower Wise Details'!D5&lt;&gt;"",'Borrower Wise Details'!D5,""))</f>
        <v>FN25-26-01658</v>
      </c>
      <c r="K5" s="81">
        <v>1</v>
      </c>
      <c r="L5" s="82">
        <v>18502</v>
      </c>
      <c r="M5" s="82">
        <v>0</v>
      </c>
      <c r="N5" s="82" t="s">
        <v>286</v>
      </c>
      <c r="O5" s="82" t="s">
        <v>287</v>
      </c>
      <c r="P5" s="82" t="s">
        <v>288</v>
      </c>
      <c r="Q5" s="82" t="s">
        <v>289</v>
      </c>
      <c r="R5" s="75" t="str">
        <f>IF('Physical Cash at Safe'!$D$28="Yes", 'Physical Cash at Safe'!$A$28, IF('Borrower Wise Details'!F5&lt;&gt;"", 'Borrower Wise Details'!F5, ""))</f>
        <v>Ankit Kumar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SF0063357</v>
      </c>
      <c r="U5" s="77" t="s">
        <v>283</v>
      </c>
      <c r="V5" s="61">
        <v>45780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284</v>
      </c>
      <c r="Z5" s="61">
        <v>45874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27502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27502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45874</v>
      </c>
      <c r="AH5" s="70" t="s">
        <v>300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Ankit Kumar</v>
      </c>
      <c r="E5" s="68" t="str">
        <f>IF(OR('Fraud Investigation Report'!T5="", 'Fraud Investigation Report'!T5=0), "", 'Fraud Investigation Report'!T5)</f>
        <v>SF0063357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FN25-26-01658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9000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18502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27502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27502</v>
      </c>
      <c r="Q5" s="49"/>
      <c r="R5" s="84" t="s">
        <v>282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4" sqref="D34:E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45874</v>
      </c>
      <c r="C6" s="18">
        <v>45873</v>
      </c>
      <c r="D6" s="18">
        <v>45874</v>
      </c>
      <c r="E6" s="19">
        <v>0.33333333333333331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390</v>
      </c>
      <c r="C11" s="23">
        <f>B11*A11</f>
        <v>195000</v>
      </c>
      <c r="D11" s="25">
        <v>390</v>
      </c>
      <c r="E11" s="23">
        <f t="shared" ref="E11:E17" si="0">D11*A11</f>
        <v>195000</v>
      </c>
    </row>
    <row r="12" spans="1:5" ht="14.4" x14ac:dyDescent="0.3">
      <c r="A12" s="24">
        <v>200</v>
      </c>
      <c r="B12" s="25">
        <v>215</v>
      </c>
      <c r="C12" s="23">
        <f>B12*A12</f>
        <v>43000</v>
      </c>
      <c r="D12" s="25">
        <v>215</v>
      </c>
      <c r="E12" s="23">
        <f t="shared" si="0"/>
        <v>43000</v>
      </c>
    </row>
    <row r="13" spans="1:5" ht="14.4" x14ac:dyDescent="0.3">
      <c r="A13" s="24">
        <v>100</v>
      </c>
      <c r="B13" s="25">
        <v>269</v>
      </c>
      <c r="C13" s="23">
        <f t="shared" ref="C13:C17" si="1">B13*A13</f>
        <v>26900</v>
      </c>
      <c r="D13" s="25">
        <v>269</v>
      </c>
      <c r="E13" s="23">
        <f t="shared" si="0"/>
        <v>26900</v>
      </c>
    </row>
    <row r="14" spans="1:5" ht="14.4" x14ac:dyDescent="0.3">
      <c r="A14" s="24">
        <v>50</v>
      </c>
      <c r="B14" s="25">
        <v>121</v>
      </c>
      <c r="C14" s="23">
        <f t="shared" si="1"/>
        <v>6050</v>
      </c>
      <c r="D14" s="25">
        <v>121</v>
      </c>
      <c r="E14" s="23">
        <f t="shared" si="0"/>
        <v>6050</v>
      </c>
    </row>
    <row r="15" spans="1:5" ht="14.4" x14ac:dyDescent="0.3">
      <c r="A15" s="24">
        <v>20</v>
      </c>
      <c r="B15" s="25">
        <v>52</v>
      </c>
      <c r="C15" s="23">
        <f t="shared" si="1"/>
        <v>1040</v>
      </c>
      <c r="D15" s="25">
        <v>52</v>
      </c>
      <c r="E15" s="23">
        <f t="shared" si="0"/>
        <v>1040</v>
      </c>
    </row>
    <row r="16" spans="1:5" ht="14.4" x14ac:dyDescent="0.3">
      <c r="A16" s="24">
        <v>10</v>
      </c>
      <c r="B16" s="25">
        <v>17</v>
      </c>
      <c r="C16" s="23">
        <f t="shared" si="1"/>
        <v>170</v>
      </c>
      <c r="D16" s="25">
        <v>17</v>
      </c>
      <c r="E16" s="23">
        <f t="shared" si="0"/>
        <v>170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17</v>
      </c>
      <c r="C18" s="23">
        <f>B18</f>
        <v>17</v>
      </c>
      <c r="D18" s="27">
        <v>17</v>
      </c>
      <c r="E18" s="28">
        <f>D18</f>
        <v>17</v>
      </c>
    </row>
    <row r="19" spans="1:5" ht="14.4" x14ac:dyDescent="0.3">
      <c r="A19" s="29"/>
      <c r="B19" s="30" t="s">
        <v>76</v>
      </c>
      <c r="C19" s="31">
        <f>SUM(C10:C18)</f>
        <v>272177</v>
      </c>
      <c r="D19" s="30" t="s">
        <v>76</v>
      </c>
      <c r="E19" s="31">
        <f>SUM(E10:E18)</f>
        <v>272177</v>
      </c>
    </row>
    <row r="20" spans="1:5" ht="30" customHeight="1" x14ac:dyDescent="0.3">
      <c r="A20" s="159" t="s">
        <v>97</v>
      </c>
      <c r="B20" s="160"/>
      <c r="C20" s="32">
        <v>272177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39.9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273</v>
      </c>
      <c r="C32" s="37" t="s">
        <v>82</v>
      </c>
      <c r="D32" s="136" t="s">
        <v>274</v>
      </c>
      <c r="E32" s="137"/>
    </row>
    <row r="33" spans="1:5" ht="18" customHeight="1" x14ac:dyDescent="0.3">
      <c r="A33" s="37" t="s">
        <v>83</v>
      </c>
      <c r="B33" s="106" t="s">
        <v>276</v>
      </c>
      <c r="C33" s="39" t="s">
        <v>84</v>
      </c>
      <c r="D33" s="130" t="s">
        <v>277</v>
      </c>
      <c r="E33" s="131"/>
    </row>
    <row r="34" spans="1:5" ht="27.6" x14ac:dyDescent="0.3">
      <c r="A34" s="39" t="s">
        <v>220</v>
      </c>
      <c r="B34" s="38" t="s">
        <v>302</v>
      </c>
      <c r="C34" s="39" t="s">
        <v>221</v>
      </c>
      <c r="D34" s="132" t="s">
        <v>305</v>
      </c>
      <c r="E34" s="133"/>
    </row>
    <row r="35" spans="1:5" ht="27.6" x14ac:dyDescent="0.3">
      <c r="A35" s="39" t="s">
        <v>222</v>
      </c>
      <c r="B35" s="38" t="s">
        <v>303</v>
      </c>
      <c r="C35" s="39" t="s">
        <v>224</v>
      </c>
      <c r="D35" s="132" t="s">
        <v>306</v>
      </c>
      <c r="E35" s="133"/>
    </row>
    <row r="36" spans="1:5" ht="25.5" customHeight="1" x14ac:dyDescent="0.3">
      <c r="A36" s="39" t="s">
        <v>223</v>
      </c>
      <c r="B36" s="38" t="s">
        <v>304</v>
      </c>
      <c r="C36" s="39" t="s">
        <v>225</v>
      </c>
      <c r="D36" s="134" t="s">
        <v>307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T6" sqref="T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BH3564</v>
      </c>
      <c r="C5" s="119" t="str">
        <f>IF('Loan Outstanding Report'!$H$5="", "", 'Loan Outstanding Report'!$H$5)</f>
        <v>Ashthawan</v>
      </c>
      <c r="D5" s="41" t="s">
        <v>290</v>
      </c>
      <c r="E5" s="65">
        <v>45874</v>
      </c>
      <c r="F5" s="38" t="s">
        <v>278</v>
      </c>
      <c r="G5" s="49" t="s">
        <v>279</v>
      </c>
      <c r="H5" s="49" t="s">
        <v>280</v>
      </c>
      <c r="I5" s="120" t="s">
        <v>256</v>
      </c>
      <c r="J5" s="120" t="s">
        <v>259</v>
      </c>
      <c r="K5" s="120" t="s">
        <v>263</v>
      </c>
      <c r="L5" s="11">
        <v>351633152</v>
      </c>
      <c r="M5" s="65" t="s">
        <v>264</v>
      </c>
      <c r="N5" s="124">
        <v>42000</v>
      </c>
      <c r="O5" s="124">
        <v>2250</v>
      </c>
      <c r="P5" s="121" t="s">
        <v>140</v>
      </c>
      <c r="Q5" s="80">
        <v>45539</v>
      </c>
      <c r="R5" s="124">
        <v>18502</v>
      </c>
      <c r="S5" s="124">
        <v>0</v>
      </c>
      <c r="T5" s="124">
        <v>0</v>
      </c>
      <c r="U5" s="125">
        <f t="shared" ref="U5" si="0">IF(AND(ISBLANK(R5),ISBLANK(S5),ISBLANK(T5)),"",R5-(S5+T5))</f>
        <v>18502</v>
      </c>
      <c r="V5" s="117" t="s">
        <v>203</v>
      </c>
      <c r="W5" s="122" t="s">
        <v>281</v>
      </c>
    </row>
    <row r="6" spans="1:23" ht="24.9" customHeight="1" x14ac:dyDescent="0.3">
      <c r="A6" s="64">
        <v>2</v>
      </c>
      <c r="B6" s="60" t="str">
        <f>IF(J6&lt;&gt;"", $B$5, "")</f>
        <v>BH3564</v>
      </c>
      <c r="C6" s="119" t="str">
        <f>IF(J6&lt;&gt;"", $C$5, "")</f>
        <v>Ashthawan</v>
      </c>
      <c r="D6" s="41" t="str">
        <f>IF(J6&lt;&gt;"", $D$5, "")</f>
        <v>FN25-26-01658</v>
      </c>
      <c r="E6" s="65">
        <v>45874</v>
      </c>
      <c r="F6" s="38" t="str">
        <f>IF(J6&lt;&gt;"", $F$5, "")</f>
        <v>Ankit Kumar</v>
      </c>
      <c r="G6" s="49" t="str">
        <f>IF(J6&lt;&gt;"", $G$5, "")</f>
        <v>SF0063357</v>
      </c>
      <c r="H6" s="49" t="str">
        <f>IF(J6&lt;&gt;"", $H$5, "")</f>
        <v>BM</v>
      </c>
      <c r="I6" s="120" t="s">
        <v>256</v>
      </c>
      <c r="J6" s="120" t="s">
        <v>291</v>
      </c>
      <c r="K6" s="120" t="s">
        <v>292</v>
      </c>
      <c r="L6" s="11">
        <v>351633124</v>
      </c>
      <c r="M6" s="65" t="s">
        <v>264</v>
      </c>
      <c r="N6" s="124">
        <v>42000</v>
      </c>
      <c r="O6" s="124">
        <v>2250</v>
      </c>
      <c r="P6" s="121" t="s">
        <v>139</v>
      </c>
      <c r="Q6" s="80">
        <v>45599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201</v>
      </c>
      <c r="W6" s="122" t="s">
        <v>296</v>
      </c>
    </row>
    <row r="7" spans="1:23" ht="24.9" customHeight="1" x14ac:dyDescent="0.3">
      <c r="A7" s="64">
        <v>3</v>
      </c>
      <c r="B7" s="60" t="str">
        <f t="shared" ref="B7:B70" si="2">IF(J7&lt;&gt;"", $B$5, "")</f>
        <v>BH3564</v>
      </c>
      <c r="C7" s="119" t="str">
        <f t="shared" ref="C7:C70" si="3">IF(J7&lt;&gt;"", $C$5, "")</f>
        <v>Ashthawan</v>
      </c>
      <c r="D7" s="41" t="str">
        <f t="shared" ref="D7:D70" si="4">IF(J7&lt;&gt;"", $D$5, "")</f>
        <v>FN25-26-01658</v>
      </c>
      <c r="E7" s="65">
        <v>45874</v>
      </c>
      <c r="F7" s="38" t="str">
        <f t="shared" ref="F7:F70" si="5">IF(J7&lt;&gt;"", $F$5, "")</f>
        <v>Ankit Kumar</v>
      </c>
      <c r="G7" s="49" t="str">
        <f t="shared" ref="G7:G70" si="6">IF(J7&lt;&gt;"", $G$5, "")</f>
        <v>SF0063357</v>
      </c>
      <c r="H7" s="49" t="str">
        <f t="shared" ref="H7:H70" si="7">IF(J7&lt;&gt;"", $H$5, "")</f>
        <v>BM</v>
      </c>
      <c r="I7" s="120" t="s">
        <v>256</v>
      </c>
      <c r="J7" s="120" t="s">
        <v>291</v>
      </c>
      <c r="K7" s="120" t="s">
        <v>292</v>
      </c>
      <c r="L7" s="11">
        <v>351633124</v>
      </c>
      <c r="M7" s="65" t="s">
        <v>264</v>
      </c>
      <c r="N7" s="124">
        <v>42000</v>
      </c>
      <c r="O7" s="124">
        <v>2250</v>
      </c>
      <c r="P7" s="121" t="s">
        <v>139</v>
      </c>
      <c r="Q7" s="80">
        <v>45629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201</v>
      </c>
      <c r="W7" s="122" t="s">
        <v>297</v>
      </c>
    </row>
    <row r="8" spans="1:23" ht="24.9" customHeight="1" x14ac:dyDescent="0.3">
      <c r="A8" s="64">
        <v>4</v>
      </c>
      <c r="B8" s="60" t="str">
        <f t="shared" si="2"/>
        <v>BH3564</v>
      </c>
      <c r="C8" s="119" t="str">
        <f t="shared" si="3"/>
        <v>Ashthawan</v>
      </c>
      <c r="D8" s="41" t="str">
        <f t="shared" si="4"/>
        <v>FN25-26-01658</v>
      </c>
      <c r="E8" s="65">
        <v>45874</v>
      </c>
      <c r="F8" s="38" t="str">
        <f t="shared" si="5"/>
        <v>Ankit Kumar</v>
      </c>
      <c r="G8" s="49" t="str">
        <f t="shared" si="6"/>
        <v>SF0063357</v>
      </c>
      <c r="H8" s="49" t="str">
        <f t="shared" si="7"/>
        <v>BM</v>
      </c>
      <c r="I8" s="120" t="s">
        <v>256</v>
      </c>
      <c r="J8" s="120" t="s">
        <v>291</v>
      </c>
      <c r="K8" s="120" t="s">
        <v>292</v>
      </c>
      <c r="L8" s="11">
        <v>351633124</v>
      </c>
      <c r="M8" s="65" t="s">
        <v>264</v>
      </c>
      <c r="N8" s="124">
        <v>42000</v>
      </c>
      <c r="O8" s="124">
        <v>2250</v>
      </c>
      <c r="P8" s="121" t="s">
        <v>139</v>
      </c>
      <c r="Q8" s="80">
        <v>45660</v>
      </c>
      <c r="R8" s="124">
        <v>2250</v>
      </c>
      <c r="S8" s="124">
        <v>0</v>
      </c>
      <c r="T8" s="124">
        <v>0</v>
      </c>
      <c r="U8" s="125">
        <f t="shared" si="1"/>
        <v>2250</v>
      </c>
      <c r="V8" s="117" t="s">
        <v>201</v>
      </c>
      <c r="W8" s="122" t="s">
        <v>298</v>
      </c>
    </row>
    <row r="9" spans="1:23" ht="24.9" customHeight="1" x14ac:dyDescent="0.3">
      <c r="A9" s="64">
        <v>5</v>
      </c>
      <c r="B9" s="60" t="str">
        <f t="shared" si="2"/>
        <v>BH3564</v>
      </c>
      <c r="C9" s="119" t="str">
        <f t="shared" si="3"/>
        <v>Ashthawan</v>
      </c>
      <c r="D9" s="41" t="str">
        <f t="shared" si="4"/>
        <v>FN25-26-01658</v>
      </c>
      <c r="E9" s="65">
        <v>45874</v>
      </c>
      <c r="F9" s="38" t="str">
        <f t="shared" si="5"/>
        <v>Ankit Kumar</v>
      </c>
      <c r="G9" s="49" t="str">
        <f t="shared" si="6"/>
        <v>SF0063357</v>
      </c>
      <c r="H9" s="49" t="str">
        <f t="shared" si="7"/>
        <v>BM</v>
      </c>
      <c r="I9" s="120" t="s">
        <v>256</v>
      </c>
      <c r="J9" s="120" t="s">
        <v>291</v>
      </c>
      <c r="K9" s="120" t="s">
        <v>292</v>
      </c>
      <c r="L9" s="11">
        <v>351633124</v>
      </c>
      <c r="M9" s="65" t="s">
        <v>264</v>
      </c>
      <c r="N9" s="124">
        <v>42000</v>
      </c>
      <c r="O9" s="124">
        <v>2250</v>
      </c>
      <c r="P9" s="121" t="s">
        <v>139</v>
      </c>
      <c r="Q9" s="80">
        <v>45691</v>
      </c>
      <c r="R9" s="124">
        <v>2250</v>
      </c>
      <c r="S9" s="124">
        <v>0</v>
      </c>
      <c r="T9" s="124">
        <v>0</v>
      </c>
      <c r="U9" s="125">
        <f t="shared" si="1"/>
        <v>2250</v>
      </c>
      <c r="V9" s="117" t="s">
        <v>201</v>
      </c>
      <c r="W9" s="122" t="s">
        <v>299</v>
      </c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BP4" sqref="BP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40" width="8.6640625" style="99" customWidth="1"/>
    <col min="41" max="41" width="9.88671875" style="99" customWidth="1"/>
    <col min="42" max="42" width="10" style="99" customWidth="1"/>
    <col min="43" max="43" width="8.6640625" style="99" customWidth="1"/>
    <col min="44" max="44" width="10.109375" style="99" customWidth="1"/>
    <col min="45" max="45" width="10.33203125" style="99" customWidth="1"/>
    <col min="46" max="46" width="8.6640625" style="99" customWidth="1"/>
    <col min="47" max="47" width="10" style="99" customWidth="1"/>
    <col min="48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2.66406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225206</v>
      </c>
      <c r="J5" s="38" t="s">
        <v>253</v>
      </c>
      <c r="K5" s="84">
        <v>225206</v>
      </c>
      <c r="L5" s="84" t="s">
        <v>254</v>
      </c>
      <c r="M5" s="38" t="s">
        <v>255</v>
      </c>
      <c r="N5" s="84">
        <v>24307</v>
      </c>
      <c r="O5" s="84" t="s">
        <v>256</v>
      </c>
      <c r="P5" s="84">
        <v>617280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351633152</v>
      </c>
      <c r="Z5" s="38" t="s">
        <v>263</v>
      </c>
      <c r="AA5" s="108" t="s">
        <v>264</v>
      </c>
      <c r="AB5" s="84">
        <v>42000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2250</v>
      </c>
      <c r="AK5" s="84">
        <v>2250</v>
      </c>
      <c r="AL5" s="108" t="s">
        <v>271</v>
      </c>
      <c r="AM5" s="84">
        <v>21679.4</v>
      </c>
      <c r="AN5" s="112">
        <v>9820.6</v>
      </c>
      <c r="AO5" s="112">
        <v>31500</v>
      </c>
      <c r="AP5" s="112">
        <v>20320.599999999999</v>
      </c>
      <c r="AQ5" s="112">
        <v>2426.4</v>
      </c>
      <c r="AR5" s="112">
        <v>22747</v>
      </c>
      <c r="AS5" s="112">
        <v>20320.599999999999</v>
      </c>
      <c r="AT5" s="112">
        <v>2426.4</v>
      </c>
      <c r="AU5" s="112">
        <v>22747</v>
      </c>
      <c r="AV5" s="84">
        <v>26</v>
      </c>
      <c r="AW5" s="84"/>
      <c r="AX5" s="84"/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259</v>
      </c>
      <c r="BG5" s="84">
        <v>6203005914</v>
      </c>
      <c r="BH5" s="114" t="s">
        <v>295</v>
      </c>
      <c r="BI5" s="38" t="s">
        <v>110</v>
      </c>
      <c r="BJ5" s="85">
        <v>45874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>
        <v>18502</v>
      </c>
      <c r="BQ5" s="117" t="s">
        <v>203</v>
      </c>
      <c r="BR5" s="118" t="s">
        <v>285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225206</v>
      </c>
      <c r="J6" s="38" t="s">
        <v>253</v>
      </c>
      <c r="K6" s="84">
        <v>225206</v>
      </c>
      <c r="L6" s="84" t="s">
        <v>254</v>
      </c>
      <c r="M6" s="38" t="s">
        <v>255</v>
      </c>
      <c r="N6" s="84">
        <v>24307</v>
      </c>
      <c r="O6" s="84" t="s">
        <v>256</v>
      </c>
      <c r="P6" s="84">
        <v>617280</v>
      </c>
      <c r="Q6" s="38" t="s">
        <v>257</v>
      </c>
      <c r="R6" s="38" t="s">
        <v>258</v>
      </c>
      <c r="S6" s="84" t="s">
        <v>291</v>
      </c>
      <c r="T6" s="84" t="s">
        <v>291</v>
      </c>
      <c r="U6" s="84" t="s">
        <v>260</v>
      </c>
      <c r="V6" s="84" t="s">
        <v>261</v>
      </c>
      <c r="W6" s="84">
        <v>541</v>
      </c>
      <c r="X6" s="38" t="s">
        <v>262</v>
      </c>
      <c r="Y6" s="84">
        <v>351633124</v>
      </c>
      <c r="Z6" s="38" t="s">
        <v>292</v>
      </c>
      <c r="AA6" s="108" t="s">
        <v>264</v>
      </c>
      <c r="AB6" s="84">
        <v>42000</v>
      </c>
      <c r="AC6" s="108" t="s">
        <v>265</v>
      </c>
      <c r="AD6" s="84">
        <v>24</v>
      </c>
      <c r="AE6" s="84" t="s">
        <v>266</v>
      </c>
      <c r="AF6" s="84" t="s">
        <v>267</v>
      </c>
      <c r="AG6" s="108" t="s">
        <v>268</v>
      </c>
      <c r="AH6" s="84" t="s">
        <v>269</v>
      </c>
      <c r="AI6" s="108" t="s">
        <v>270</v>
      </c>
      <c r="AJ6" s="84">
        <v>2250</v>
      </c>
      <c r="AK6" s="84">
        <v>2250</v>
      </c>
      <c r="AL6" s="108" t="s">
        <v>293</v>
      </c>
      <c r="AM6" s="84">
        <v>23497.94</v>
      </c>
      <c r="AN6" s="112">
        <v>10502.06</v>
      </c>
      <c r="AO6" s="112">
        <v>34000</v>
      </c>
      <c r="AP6" s="112">
        <v>18502.060000000001</v>
      </c>
      <c r="AQ6" s="112">
        <v>1744.94</v>
      </c>
      <c r="AR6" s="112">
        <v>20247</v>
      </c>
      <c r="AS6" s="112">
        <v>18502.060000000001</v>
      </c>
      <c r="AT6" s="112">
        <v>1744.94</v>
      </c>
      <c r="AU6" s="112">
        <v>20247</v>
      </c>
      <c r="AV6" s="84">
        <v>26</v>
      </c>
      <c r="AW6" s="84"/>
      <c r="AX6" s="84"/>
      <c r="AY6" s="108"/>
      <c r="AZ6" s="84"/>
      <c r="BA6" s="84"/>
      <c r="BB6" s="84" t="s">
        <v>272</v>
      </c>
      <c r="BC6" s="84" t="s">
        <v>294</v>
      </c>
      <c r="BD6" s="108"/>
      <c r="BE6" s="84">
        <v>0</v>
      </c>
      <c r="BF6" s="38" t="s">
        <v>291</v>
      </c>
      <c r="BG6" s="84">
        <v>8092008433</v>
      </c>
      <c r="BH6" s="114" t="s">
        <v>295</v>
      </c>
      <c r="BI6" s="38" t="s">
        <v>110</v>
      </c>
      <c r="BJ6" s="85">
        <v>45874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9000</v>
      </c>
      <c r="BQ6" s="117" t="s">
        <v>201</v>
      </c>
      <c r="BR6" s="163" t="s">
        <v>301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2025-05-06T06:37:39Z</cp:lastPrinted>
  <dcterms:created xsi:type="dcterms:W3CDTF">2023-04-07T11:05:50Z</dcterms:created>
  <dcterms:modified xsi:type="dcterms:W3CDTF">2025-08-05T08:46:00Z</dcterms:modified>
</cp:coreProperties>
</file>