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DD5AB7BE-1D3C-40AA-9D5E-480F8FD7A23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<sst xmlns="http://schemas.openxmlformats.org/spreadsheetml/2006/main" count="400" uniqueCount="305">
  <si>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</si>
  <si>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</si>
  <si>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</si>
  <si>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</si>
  <si>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</si>
  <si>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</si>
  <si>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</si>
  <si>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</si>
  <si>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</si>
  <si>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</si>
  <si>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</si>
  <si>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</si>
  <si>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</si>
  <si>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</si>
  <si>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</si>
  <si>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</si>
  <si>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</si>
  <si>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</si>
  <si>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</si>
  <si>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</si>
  <si>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</si>
  <si>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</si>
  <si>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</si>
  <si>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</si>
  <si>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</si>
  <si>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</si>
  <si>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</si>
  <si>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</si>
  <si>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</si>
  <si>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</si>
  <si>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</si>
  <si>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</si>
  <si>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</si>
  <si>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</si>
  <si>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</si>
  <si>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</si>
  <si>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</si>
  <si>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</si>
  <si>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</si>
  <si>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</si>
  <si>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</si>
  <si>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</si>
  <si>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</si>
  <si>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</si>
  <si>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</si>
  <si>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</si>
  <si>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</si>
  <si>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</si>
  <si>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</si>
  <si>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</si>
  <si>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</si>
  <si>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</si>
  <si>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</si>
  <si>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</si>
  <si>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</si>
  <si>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</si>
  <si>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</si>
  <si>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</si>
  <si>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</si>
  <si>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</si>
  <si>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</si>
  <si>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</si>
  <si>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</si>
  <si>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</si>
  <si>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</si>
  <si>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</si>
  <si>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</si>
  <si>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</si>
  <si>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</si>
  <si>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</si>
  <si>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</si>
  <si>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</si>
  <si>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</si>
  <si>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</si>
  <si>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</si>
  <si>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</si>
  <si>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</si>
  <si>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</si>
  <si>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</si>
  <si>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</si>
  <si>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</si>
  <si>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</si>
  <si>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</si>
  <si>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</si>
  <si>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</si>
  <si>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</si>
  <si>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</si>
  <si>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</si>
  <si>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</si>
  <si>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</si>
  <si>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</si>
  <si>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</si>
  <si>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</si>
  <si>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</si>
  <si>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</si>
  <si>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</si>
  <si>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</si>
  <si>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</si>
  <si>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</si>
  <si>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</si>
  <si>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</si>
  <si>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</si>
  <si>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</si>
  <si>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</si>
  <si>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</si>
  <si>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</si>
  <si>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</si>
  <si>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</si>
  <si>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</si>
  <si>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</si>
  <si>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</si>
  <si>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</si>
  <si>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</si>
  <si>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</si>
  <si>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</si>
  <si>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</si>
  <si>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</si>
  <si>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</si>
  <si>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</si>
  <si>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</si>
  <si>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</si>
  <si>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</si>
  <si>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</si>
  <si>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</si>
  <si>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</si>
  <si>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</si>
  <si>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</si>
  <si>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</si>
  <si>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</si>
  <si>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</si>
  <si>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</si>
  <si>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</si>
  <si>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</si>
  <si>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</si>
  <si>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</si>
  <si>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</si>
  <si>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</si>
  <si>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</si>
  <si>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</si>
  <si>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</si>
  <si>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</si>
  <si>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</si>
  <si>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</si>
  <si>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</si>
  <si>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</si>
  <si>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</si>
  <si>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</si>
  <si>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</si>
  <si>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</si>
  <si>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</si>
  <si>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</si>
  <si>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</si>
  <si>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</si>
  <si>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</si>
  <si>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</si>
  <si>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</si>
  <si>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</si>
  <si>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</si>
  <si>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</si>
  <si>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</si>
  <si>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</si>
  <si>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</si>
  <si>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</si>
  <si>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</si>
  <si>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</si>
  <si>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</si>
  <si>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</si>
  <si>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</si>
  <si>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</si>
  <si>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</si>
  <si>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</si>
  <si>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</si>
  <si>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</si>
  <si>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</si>
  <si>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</si>
  <si>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</si>
  <si>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</si>
  <si>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</si>
  <si>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</si>
  <si>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</si>
  <si>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</si>
  <si>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</si>
  <si>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</si>
  <si>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</si>
  <si>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</si>
  <si>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</si>
  <si>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</si>
  <si>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</si>
  <si>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</si>
  <si>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</si>
  <si>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</si>
  <si>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</si>
  <si>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</si>
  <si>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</si>
  <si>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</si>
  <si>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</si>
  <si>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</si>
  <si>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</si>
  <si>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</si>
  <si>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</si>
  <si>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</si>
  <si>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</si>
  <si>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</si>
  <si>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</si>
  <si>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</si>
  <si>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</si>
  <si>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</si>
  <si>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</si>
  <si>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</si>
  <si>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</si>
  <si>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</si>
  <si>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</si>
  <si>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</si>
  <si>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</si>
  <si>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</si>
  <si>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</si>
  <si>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</si>
  <si>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</si>
  <si>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</si>
  <si>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</si>
  <si>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</si>
  <si>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</si>
  <si>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</si>
  <si>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</si>
  <si>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</si>
  <si>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</si>
  <si>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</si>
  <si>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</si>
  <si>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</si>
  <si>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</si>
  <si>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</si>
  <si>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</si>
  <si>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</si>
  <si>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</si>
  <si>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</si>
  <si>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</si>
  <si>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</si>
  <si>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</si>
  <si>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</si>
  <si>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</si>
  <si>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</si>
  <si>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</si>
  <si>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</si>
  <si>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</si>
  <si>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</si>
  <si>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</si>
  <si>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</si>
  <si>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</si>
  <si>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Godhra</t>
  </si>
  <si>
    <t>Santrampur</t>
  </si>
  <si>
    <t>GR3261</t>
  </si>
  <si>
    <t>Sukhsar</t>
  </si>
  <si>
    <t>Motirel</t>
  </si>
  <si>
    <t>SF0092582</t>
  </si>
  <si>
    <t>Malivad Vikrambhai Lalabhai</t>
  </si>
  <si>
    <t>388054</t>
  </si>
  <si>
    <t>veer-2</t>
  </si>
  <si>
    <t>Chetana</t>
  </si>
  <si>
    <t>SID951372911141</t>
  </si>
  <si>
    <t>ST</t>
  </si>
  <si>
    <t>MUSLIM</t>
  </si>
  <si>
    <t>Irrigation</t>
  </si>
  <si>
    <t xml:space="preserve">katara naynaben sureshbhai </t>
  </si>
  <si>
    <t>Mon</t>
  </si>
  <si>
    <t>5</t>
  </si>
  <si>
    <t>7 Yrs</t>
  </si>
  <si>
    <t>22 Dec 2020</t>
  </si>
  <si>
    <t>&gt; 6 to 10 Years</t>
  </si>
  <si>
    <t>13-May-2024</t>
  </si>
  <si>
    <t>Pankajkumar Hasmukhbhai Vaghela/SF0076528</t>
  </si>
  <si>
    <t>Jigarkumar Ajamelbhai Pagi</t>
  </si>
  <si>
    <t>SF0081984</t>
  </si>
  <si>
    <t>Sunil Parmar/SF0053056</t>
  </si>
  <si>
    <t>Javedbhai Vanajara/SF0027120</t>
  </si>
  <si>
    <t>Pandey Akshay/SF0082745</t>
  </si>
  <si>
    <t>CSS</t>
  </si>
  <si>
    <t>Resigned-Exited</t>
  </si>
  <si>
    <t>Completed-Report Submitted</t>
  </si>
  <si>
    <t>As per Loan Card, Borrower was paid her EMI Amount Rs. 3,250/- on 06-07-2024 But CA-Jigarkumar Ajamelbhai Pagi/SF0081984 not posted in FIMO.</t>
  </si>
  <si>
    <t>As per Loan Card, Borrower was paid her EMI Amount Rs. 3,250/- on 06-08-2024 But CA-Jigarkumar Ajamelbhai Pagi/SF0081984 not posted in FIMO.</t>
  </si>
  <si>
    <t>Borrower was paid her Old Loan Instalment Amount Rs: 3,250/- Date on 06-12-2024 to CA:Jigarkumar Ajamelbhai Pagi/SF0081984 but he Posted New Loan Instalment Rs: 2,240/- Posted, left Rs: 1,010/- not posted in FIMO.</t>
  </si>
  <si>
    <t>Borrower was paid her Old Loan Instalment Amount Rs: 3,250/- Date on 06-11-2024 to CA:Jigarkumar Ajamelbhai Pagi/SF0081984 but he Posted New Loan Instalment Rs: 2,240/- Posted, left Rs: 1,010/- not posted in FIMO.</t>
  </si>
  <si>
    <t>Borrower was paid her Old Loan Instalment Amount Rs: 3,250/- Date on 06-01-2025 to CA:Jigarkumar Ajamelbhai Pagi/SF0081984 but he Posted New Loan Instalment Rs: 2,240/- Posted, left Rs: 1,010/- not posted in FIMO.</t>
  </si>
  <si>
    <t>Borrower was paid her Old Loan Instalment Amount Rs: 3,250/- Date on 06-02-2025 to CA:Jigarkumar Ajamelbhai Pagi/SF0081984 but he Posted New Loan Instalment Rs: 2,240/- Posted, left Rs: 1,010/- not posted in FIMO.</t>
  </si>
  <si>
    <t>Borrower was paid her Loan Instalment Amount Rs: 3,250/- Date on 06-10-2024 to CA:Jigarkumar Ajamelbhai Pagi/SF0081984 but he Posted Rs: 440/- Posted, left Rs: 2,810/- not posted in FIMO.</t>
  </si>
  <si>
    <t>Dual Staff</t>
  </si>
  <si>
    <t>Available &amp; Updated</t>
  </si>
  <si>
    <t>L</t>
  </si>
  <si>
    <t>R</t>
  </si>
  <si>
    <t>Dharmendr Nisarta</t>
  </si>
  <si>
    <t>SF0062314</t>
  </si>
  <si>
    <t>Branch Quality Manager</t>
  </si>
  <si>
    <t>Branch Manager</t>
  </si>
  <si>
    <t>Pankaj Bamniya</t>
  </si>
  <si>
    <t>SF0035882</t>
  </si>
  <si>
    <t>FN25-26-01681</t>
  </si>
  <si>
    <t>Form Date :2-8-25</t>
  </si>
  <si>
    <t>To Date :2-8-25</t>
  </si>
  <si>
    <t>Reporting Time : 10:00</t>
  </si>
  <si>
    <t>Close</t>
  </si>
  <si>
    <t>As per Loan Card, Borrower was paid her EMI amount total Rs. 22750/- (3,250*7) on 06-Jul-24,06-Aug-24,06-Oct-24,06-Nov-24,06-Dec-24,06-Jan-25,06-Feb-25 But LO-Jigarkumar Ajamelbhai Pagi/SF0081984 only posted total Rs.9400/-(440+2240*4) in new loan Id:353442390 left Rs.13,350/- not posted in FIMO.
His new Loan Id:353442390</t>
  </si>
  <si>
    <t>No Action Taken</t>
  </si>
  <si>
    <t>Vimesh Shah/SF0062146</t>
  </si>
  <si>
    <t>Jigarkumar Ajamelbhai Pagi/SF0081984/LO was found involved in Collection amount misappropriation 
(Collected EMIs  amount but not posted to concerned borrowers accounts) on the names of 01 borrowers for the 
amounting to Rs. 22,750/- based on the evidence available.
Total Fraud Amount = Rs. 22,750/-
Amount Recovered and Accounted in FIMO = Rs. 9,400-
Net Fraud Amount to be recovered = Rs.13,350/-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</si>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</sst>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0" xfId="0" applyFont="1"/>
    <xf numFmtId="0" fontId="34" fillId="0" borderId="0" xfId="0" applyFont="1" applyProtection="1"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0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15" fontId="35" fillId="15" borderId="15" xfId="0" applyNumberFormat="1" applyFont="1" applyFill="1" applyBorder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GR3261</v>
      </c>
      <c r="D5" s="63" t="str">
        <f>IF('Physical Cash at Safe'!D28="Yes", 'Physical Cash at Safe'!B4, 'Borrower Wise Details'!C5)</f>
        <v>Sukhsar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137">
        <v>45859</v>
      </c>
      <c r="H5" s="107" t="s">
        <v>275</v>
      </c>
      <c r="I5" s="137">
        <v>45875</v>
      </c>
      <c r="J5" s="74" t="str">
        <f>IF('Physical Cash at Safe'!D28="Yes",'Physical Cash at Safe'!E28,IF('Borrower Wise Details'!D5&lt;&gt;"",'Borrower Wise Details'!D5,""))</f>
        <v>FN25-26-01681</v>
      </c>
      <c r="K5" s="81">
        <v>1</v>
      </c>
      <c r="L5" s="82">
        <v>22750</v>
      </c>
      <c r="M5" s="82">
        <v>9400</v>
      </c>
      <c r="N5" s="133" t="s">
        <v>272</v>
      </c>
      <c r="O5" s="134" t="s">
        <v>273</v>
      </c>
      <c r="P5" s="134" t="s">
        <v>274</v>
      </c>
      <c r="Q5" s="134" t="s">
        <v>302</v>
      </c>
      <c r="R5" s="75" t="str">
        <f>IF('Physical Cash at Safe'!$D$28="Yes", 'Physical Cash at Safe'!$A$28, IF('Borrower Wise Details'!F5&lt;&gt;"", 'Borrower Wise Details'!F5, ""))</f>
        <v>Jigarkumar Ajamelbhai Pagi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SF0081984</v>
      </c>
      <c r="U5" s="77" t="s">
        <v>276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277</v>
      </c>
      <c r="Z5" s="61">
        <v>45876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22750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9400</v>
      </c>
      <c r="AE5" s="126">
        <f>IF(AND(AC5="", AD5=""), "", IF(AD5="", AC5, AC5 - IF(ISNUMBER(AD5), AD5, 0)))</f>
        <v>13350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45877</v>
      </c>
      <c r="AH5" s="70" t="s">
        <v>303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3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8" t="s">
        <v>87</v>
      </c>
      <c r="I3" s="138"/>
      <c r="J3" s="138"/>
      <c r="K3" s="138"/>
      <c r="L3" s="138"/>
      <c r="M3" s="138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GR3261</v>
      </c>
      <c r="C5" s="50" t="str">
        <f>IF('Fraud Investigation Report'!D5="", "", 'Fraud Investigation Report'!D5)</f>
        <v>Sukhsar</v>
      </c>
      <c r="D5" s="68" t="str">
        <f>IF(OR('Fraud Investigation Report'!R5="", 'Fraud Investigation Report'!R5=0), "", 'Fraud Investigation Report'!R5)</f>
        <v>Jigarkumar Ajamelbhai Pagi</v>
      </c>
      <c r="E5" s="68" t="str">
        <f>IF(OR('Fraud Investigation Report'!T5="", 'Fraud Investigation Report'!T5=0), "", 'Fraud Investigation Report'!T5)</f>
        <v>SF0081984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22750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22750</v>
      </c>
      <c r="O5" s="69">
        <f>IF('Fraud Investigation Report'!AD5="", "", 'Fraud Investigation Report'!AD5)</f>
        <v>9400</v>
      </c>
      <c r="P5" s="126">
        <f>IF(AND(N5="", O5=""), "", IF(O5="", N5, N5 - IF(ISNUMBER(O5), O5, 0)))</f>
        <v>13350</v>
      </c>
      <c r="Q5" s="49"/>
      <c r="R5" s="84" t="s">
        <v>301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0" sqref="D30:E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0" t="s">
        <v>2</v>
      </c>
      <c r="B1" s="141"/>
      <c r="C1" s="141"/>
      <c r="D1" s="141"/>
      <c r="E1" s="142"/>
    </row>
    <row r="2" spans="1:5" ht="18.75" x14ac:dyDescent="0.3">
      <c r="A2" s="14"/>
      <c r="B2" s="143" t="s">
        <v>3</v>
      </c>
      <c r="C2" s="143"/>
      <c r="D2" s="14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246</v>
      </c>
      <c r="B6" s="18">
        <v>45871</v>
      </c>
      <c r="C6" s="18">
        <v>45870</v>
      </c>
      <c r="D6" s="18">
        <v>45871</v>
      </c>
      <c r="E6" s="19">
        <v>0.5</v>
      </c>
    </row>
    <row r="7" spans="1:5" ht="15.75" x14ac:dyDescent="0.25">
      <c r="A7" s="144" t="s">
        <v>70</v>
      </c>
      <c r="B7" s="145"/>
      <c r="C7" s="145"/>
      <c r="D7" s="145"/>
      <c r="E7" s="145"/>
    </row>
    <row r="8" spans="1:5" ht="15" customHeight="1" x14ac:dyDescent="0.25">
      <c r="A8" s="146" t="s">
        <v>71</v>
      </c>
      <c r="B8" s="148" t="s">
        <v>92</v>
      </c>
      <c r="C8" s="149"/>
      <c r="D8" s="150" t="s">
        <v>72</v>
      </c>
      <c r="E8" s="151"/>
    </row>
    <row r="9" spans="1:5" x14ac:dyDescent="0.25">
      <c r="A9" s="14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184</v>
      </c>
      <c r="C11" s="23">
        <f>B11*A11</f>
        <v>92000</v>
      </c>
      <c r="D11" s="25">
        <v>184</v>
      </c>
      <c r="E11" s="23">
        <f t="shared" ref="E11:E17" si="0">D11*A11</f>
        <v>92000</v>
      </c>
    </row>
    <row r="12" spans="1:5" x14ac:dyDescent="0.2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x14ac:dyDescent="0.25">
      <c r="A13" s="24">
        <v>100</v>
      </c>
      <c r="B13" s="25">
        <v>35</v>
      </c>
      <c r="C13" s="23">
        <f t="shared" ref="C13:C17" si="1">B13*A13</f>
        <v>3500</v>
      </c>
      <c r="D13" s="25">
        <v>35</v>
      </c>
      <c r="E13" s="23">
        <f t="shared" si="0"/>
        <v>3500</v>
      </c>
    </row>
    <row r="14" spans="1:5" x14ac:dyDescent="0.2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x14ac:dyDescent="0.2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28</v>
      </c>
      <c r="C18" s="23">
        <f>B18</f>
        <v>28</v>
      </c>
      <c r="D18" s="27">
        <v>28</v>
      </c>
      <c r="E18" s="28">
        <f>D18</f>
        <v>28</v>
      </c>
    </row>
    <row r="19" spans="1:5" x14ac:dyDescent="0.25">
      <c r="A19" s="29"/>
      <c r="B19" s="30" t="s">
        <v>76</v>
      </c>
      <c r="C19" s="31">
        <f>SUM(C10:C18)</f>
        <v>98788</v>
      </c>
      <c r="D19" s="30" t="s">
        <v>76</v>
      </c>
      <c r="E19" s="31">
        <f>SUM(E10:E18)</f>
        <v>98788</v>
      </c>
    </row>
    <row r="20" spans="1:5" ht="30" customHeight="1" x14ac:dyDescent="0.25">
      <c r="A20" s="152" t="s">
        <v>97</v>
      </c>
      <c r="B20" s="153"/>
      <c r="C20" s="32">
        <v>98788</v>
      </c>
      <c r="D20" s="33" t="s">
        <v>91</v>
      </c>
      <c r="E20" s="34">
        <v>0</v>
      </c>
    </row>
    <row r="21" spans="1:5" ht="30" customHeight="1" x14ac:dyDescent="0.25">
      <c r="A21" s="154" t="s">
        <v>88</v>
      </c>
      <c r="B21" s="15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54" t="s">
        <v>77</v>
      </c>
      <c r="B22" s="155"/>
      <c r="C22" s="34">
        <v>0</v>
      </c>
      <c r="D22" s="35" t="s">
        <v>78</v>
      </c>
      <c r="E22" s="34"/>
    </row>
    <row r="23" spans="1:5" ht="30" customHeight="1" x14ac:dyDescent="0.25">
      <c r="A23" s="154" t="s">
        <v>79</v>
      </c>
      <c r="B23" s="15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9"/>
      <c r="C24" s="139"/>
      <c r="D24" s="139"/>
      <c r="E24" s="139"/>
    </row>
    <row r="25" spans="1:5" ht="57.75" customHeight="1" x14ac:dyDescent="0.25">
      <c r="A25" s="36" t="s">
        <v>81</v>
      </c>
      <c r="B25" s="161"/>
      <c r="C25" s="161"/>
      <c r="D25" s="161"/>
      <c r="E25" s="161"/>
    </row>
    <row r="26" spans="1:5" ht="20.100000000000001" customHeight="1" x14ac:dyDescent="0.25">
      <c r="A26" s="166" t="s">
        <v>190</v>
      </c>
      <c r="B26" s="166"/>
      <c r="C26" s="166"/>
      <c r="D26" s="166"/>
      <c r="E26" s="166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64" t="s">
        <v>216</v>
      </c>
      <c r="E29" s="165"/>
    </row>
    <row r="30" spans="1:5" ht="40.15" customHeight="1" x14ac:dyDescent="0.25">
      <c r="A30" s="128"/>
      <c r="B30" s="128"/>
      <c r="C30" s="129" t="str">
        <f>IF(AND(A30="",B30=""),"",A30-B30)</f>
        <v/>
      </c>
      <c r="D30" s="167"/>
      <c r="E30" s="168"/>
    </row>
    <row r="31" spans="1:5" ht="15" customHeight="1" x14ac:dyDescent="0.25">
      <c r="A31" s="169"/>
      <c r="B31" s="170"/>
      <c r="C31" s="170"/>
      <c r="D31" s="170"/>
      <c r="E31" s="171"/>
    </row>
    <row r="32" spans="1:5" ht="24.75" customHeight="1" x14ac:dyDescent="0.25">
      <c r="A32" s="37" t="s">
        <v>217</v>
      </c>
      <c r="B32" s="38" t="s">
        <v>285</v>
      </c>
      <c r="C32" s="37" t="s">
        <v>82</v>
      </c>
      <c r="D32" s="162" t="s">
        <v>286</v>
      </c>
      <c r="E32" s="163"/>
    </row>
    <row r="33" spans="1:5" ht="18" customHeight="1" x14ac:dyDescent="0.25">
      <c r="A33" s="37" t="s">
        <v>83</v>
      </c>
      <c r="B33" s="106" t="s">
        <v>288</v>
      </c>
      <c r="C33" s="39" t="s">
        <v>84</v>
      </c>
      <c r="D33" s="156" t="s">
        <v>287</v>
      </c>
      <c r="E33" s="157"/>
    </row>
    <row r="34" spans="1:5" ht="25.5" x14ac:dyDescent="0.25">
      <c r="A34" s="39" t="s">
        <v>218</v>
      </c>
      <c r="B34" s="38" t="s">
        <v>293</v>
      </c>
      <c r="C34" s="39" t="s">
        <v>219</v>
      </c>
      <c r="D34" s="158" t="s">
        <v>289</v>
      </c>
      <c r="E34" s="159"/>
    </row>
    <row r="35" spans="1:5" ht="25.5" x14ac:dyDescent="0.25">
      <c r="A35" s="39" t="s">
        <v>220</v>
      </c>
      <c r="B35" s="38" t="s">
        <v>294</v>
      </c>
      <c r="C35" s="39" t="s">
        <v>222</v>
      </c>
      <c r="D35" s="158" t="s">
        <v>290</v>
      </c>
      <c r="E35" s="159"/>
    </row>
    <row r="36" spans="1:5" ht="25.5" customHeight="1" x14ac:dyDescent="0.25">
      <c r="A36" s="39" t="s">
        <v>221</v>
      </c>
      <c r="B36" s="38" t="s">
        <v>292</v>
      </c>
      <c r="C36" s="39" t="s">
        <v>223</v>
      </c>
      <c r="D36" s="160" t="s">
        <v>291</v>
      </c>
      <c r="E36" s="160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Normal="100" workbookViewId="0">
      <selection activeCell="W6" sqref="W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5">
      <c r="A5" s="64">
        <v>1</v>
      </c>
      <c r="B5" s="60" t="str">
        <f>IF('Loan Outstanding Report'!$G$5="", "", 'Loan Outstanding Report'!$G$5)</f>
        <v>GR3261</v>
      </c>
      <c r="C5" s="119" t="str">
        <f>IF('Loan Outstanding Report'!$H$5="", "", 'Loan Outstanding Report'!$H$5)</f>
        <v>Sukhsar</v>
      </c>
      <c r="D5" s="131" t="s">
        <v>295</v>
      </c>
      <c r="E5" s="65">
        <v>45876</v>
      </c>
      <c r="F5" s="135" t="s">
        <v>270</v>
      </c>
      <c r="G5" s="136" t="s">
        <v>271</v>
      </c>
      <c r="H5" s="49" t="s">
        <v>304</v>
      </c>
      <c r="I5" s="120" t="s">
        <v>255</v>
      </c>
      <c r="J5" s="120" t="s">
        <v>258</v>
      </c>
      <c r="K5" s="120" t="s">
        <v>262</v>
      </c>
      <c r="L5" s="11">
        <v>350165850</v>
      </c>
      <c r="M5" s="65">
        <v>44949</v>
      </c>
      <c r="N5" s="124">
        <v>60740</v>
      </c>
      <c r="O5" s="124">
        <v>3250</v>
      </c>
      <c r="P5" s="121" t="s">
        <v>139</v>
      </c>
      <c r="Q5" s="80">
        <v>45479</v>
      </c>
      <c r="R5" s="124">
        <v>3250</v>
      </c>
      <c r="S5" s="124">
        <v>0</v>
      </c>
      <c r="T5" s="124">
        <v>0</v>
      </c>
      <c r="U5" s="125">
        <f t="shared" ref="U5" si="0">IF(AND(ISBLANK(R5),ISBLANK(S5),ISBLANK(T5)),"",R5-(S5+T5))</f>
        <v>3250</v>
      </c>
      <c r="V5" s="117" t="s">
        <v>202</v>
      </c>
      <c r="W5" s="122" t="s">
        <v>278</v>
      </c>
    </row>
    <row r="6" spans="1:23" ht="25.15" customHeight="1" x14ac:dyDescent="0.2">
      <c r="A6" s="64">
        <v>2</v>
      </c>
      <c r="B6" s="60" t="str">
        <f>IF(J6&lt;&gt;"", $B$5, "")</f>
        <v>GR3261</v>
      </c>
      <c r="C6" s="119" t="str">
        <f>IF(J6&lt;&gt;"", $C$5, "")</f>
        <v>Sukhsar</v>
      </c>
      <c r="D6" s="41" t="str">
        <f>IF(J6&lt;&gt;"", $D$5, "")</f>
        <v>FN25-26-01681</v>
      </c>
      <c r="E6" s="65">
        <v>45876</v>
      </c>
      <c r="F6" s="135" t="s">
        <v>270</v>
      </c>
      <c r="G6" s="136" t="s">
        <v>271</v>
      </c>
      <c r="H6" s="49" t="s">
        <v>304</v>
      </c>
      <c r="I6" s="120" t="s">
        <v>255</v>
      </c>
      <c r="J6" s="120" t="s">
        <v>258</v>
      </c>
      <c r="K6" s="120" t="s">
        <v>262</v>
      </c>
      <c r="L6" s="11">
        <v>350165850</v>
      </c>
      <c r="M6" s="65">
        <v>44949</v>
      </c>
      <c r="N6" s="124">
        <v>60740</v>
      </c>
      <c r="O6" s="124">
        <v>3250</v>
      </c>
      <c r="P6" s="121" t="s">
        <v>139</v>
      </c>
      <c r="Q6" s="80">
        <v>45510</v>
      </c>
      <c r="R6" s="124">
        <v>3250</v>
      </c>
      <c r="S6" s="124">
        <v>0</v>
      </c>
      <c r="T6" s="124">
        <v>0</v>
      </c>
      <c r="U6" s="125">
        <f t="shared" ref="U6:U69" si="1">IF(AND(ISBLANK(R6),ISBLANK(S6),ISBLANK(T6)),"",R6-(S6+T6))</f>
        <v>3250</v>
      </c>
      <c r="V6" s="117" t="s">
        <v>202</v>
      </c>
      <c r="W6" s="122" t="s">
        <v>279</v>
      </c>
    </row>
    <row r="7" spans="1:23" ht="25.15" customHeight="1" x14ac:dyDescent="0.2">
      <c r="A7" s="64">
        <v>3</v>
      </c>
      <c r="B7" s="60" t="str">
        <f t="shared" ref="B7:B70" si="2">IF(J7&lt;&gt;"", $B$5, "")</f>
        <v>GR3261</v>
      </c>
      <c r="C7" s="119" t="str">
        <f t="shared" ref="C7:C70" si="3">IF(J7&lt;&gt;"", $C$5, "")</f>
        <v>Sukhsar</v>
      </c>
      <c r="D7" s="41" t="str">
        <f t="shared" ref="D7:D70" si="4">IF(J7&lt;&gt;"", $D$5, "")</f>
        <v>FN25-26-01681</v>
      </c>
      <c r="E7" s="65">
        <v>45876</v>
      </c>
      <c r="F7" s="135" t="s">
        <v>270</v>
      </c>
      <c r="G7" s="136" t="s">
        <v>271</v>
      </c>
      <c r="H7" s="49" t="s">
        <v>304</v>
      </c>
      <c r="I7" s="120" t="s">
        <v>255</v>
      </c>
      <c r="J7" s="120" t="s">
        <v>258</v>
      </c>
      <c r="K7" s="120" t="s">
        <v>262</v>
      </c>
      <c r="L7" s="11">
        <v>350165850</v>
      </c>
      <c r="M7" s="65">
        <v>44949</v>
      </c>
      <c r="N7" s="124">
        <v>60740</v>
      </c>
      <c r="O7" s="124">
        <v>3250</v>
      </c>
      <c r="P7" s="121" t="s">
        <v>139</v>
      </c>
      <c r="Q7" s="80">
        <v>45571</v>
      </c>
      <c r="R7" s="124">
        <v>3250</v>
      </c>
      <c r="S7" s="124">
        <v>440</v>
      </c>
      <c r="T7" s="124">
        <v>0</v>
      </c>
      <c r="U7" s="125">
        <f t="shared" si="1"/>
        <v>2810</v>
      </c>
      <c r="V7" s="117" t="s">
        <v>202</v>
      </c>
      <c r="W7" s="122" t="s">
        <v>284</v>
      </c>
    </row>
    <row r="8" spans="1:23" ht="25.15" customHeight="1" x14ac:dyDescent="0.2">
      <c r="A8" s="64">
        <v>4</v>
      </c>
      <c r="B8" s="60" t="str">
        <f t="shared" si="2"/>
        <v>GR3261</v>
      </c>
      <c r="C8" s="119" t="str">
        <f t="shared" si="3"/>
        <v>Sukhsar</v>
      </c>
      <c r="D8" s="41" t="str">
        <f t="shared" si="4"/>
        <v>FN25-26-01681</v>
      </c>
      <c r="E8" s="65">
        <v>45876</v>
      </c>
      <c r="F8" s="135" t="s">
        <v>270</v>
      </c>
      <c r="G8" s="136" t="s">
        <v>271</v>
      </c>
      <c r="H8" s="49" t="s">
        <v>304</v>
      </c>
      <c r="I8" s="120" t="s">
        <v>255</v>
      </c>
      <c r="J8" s="120" t="s">
        <v>258</v>
      </c>
      <c r="K8" s="120" t="s">
        <v>262</v>
      </c>
      <c r="L8" s="11">
        <v>350165850</v>
      </c>
      <c r="M8" s="65">
        <v>44949</v>
      </c>
      <c r="N8" s="124">
        <v>60740</v>
      </c>
      <c r="O8" s="124">
        <v>3250</v>
      </c>
      <c r="P8" s="121" t="s">
        <v>139</v>
      </c>
      <c r="Q8" s="80">
        <v>45602</v>
      </c>
      <c r="R8" s="124">
        <v>3250</v>
      </c>
      <c r="S8" s="124">
        <v>2240</v>
      </c>
      <c r="T8" s="124">
        <v>0</v>
      </c>
      <c r="U8" s="125">
        <f t="shared" si="1"/>
        <v>1010</v>
      </c>
      <c r="V8" s="117" t="s">
        <v>202</v>
      </c>
      <c r="W8" s="122" t="s">
        <v>281</v>
      </c>
    </row>
    <row r="9" spans="1:23" ht="25.15" customHeight="1" x14ac:dyDescent="0.2">
      <c r="A9" s="64">
        <v>5</v>
      </c>
      <c r="B9" s="60" t="str">
        <f t="shared" si="2"/>
        <v>GR3261</v>
      </c>
      <c r="C9" s="119" t="str">
        <f t="shared" si="3"/>
        <v>Sukhsar</v>
      </c>
      <c r="D9" s="41" t="str">
        <f t="shared" si="4"/>
        <v>FN25-26-01681</v>
      </c>
      <c r="E9" s="65">
        <v>45876</v>
      </c>
      <c r="F9" s="135" t="s">
        <v>270</v>
      </c>
      <c r="G9" s="136" t="s">
        <v>271</v>
      </c>
      <c r="H9" s="49" t="s">
        <v>304</v>
      </c>
      <c r="I9" s="120" t="s">
        <v>255</v>
      </c>
      <c r="J9" s="120" t="s">
        <v>258</v>
      </c>
      <c r="K9" s="120" t="s">
        <v>262</v>
      </c>
      <c r="L9" s="11">
        <v>350165850</v>
      </c>
      <c r="M9" s="65">
        <v>44949</v>
      </c>
      <c r="N9" s="124">
        <v>60740</v>
      </c>
      <c r="O9" s="124">
        <v>3250</v>
      </c>
      <c r="P9" s="121" t="s">
        <v>139</v>
      </c>
      <c r="Q9" s="80">
        <v>45632</v>
      </c>
      <c r="R9" s="124">
        <v>3250</v>
      </c>
      <c r="S9" s="124">
        <v>2240</v>
      </c>
      <c r="T9" s="124">
        <v>0</v>
      </c>
      <c r="U9" s="125">
        <f t="shared" si="1"/>
        <v>1010</v>
      </c>
      <c r="V9" s="117" t="s">
        <v>202</v>
      </c>
      <c r="W9" s="122" t="s">
        <v>280</v>
      </c>
    </row>
    <row r="10" spans="1:23" ht="25.15" customHeight="1" x14ac:dyDescent="0.2">
      <c r="A10" s="64">
        <v>6</v>
      </c>
      <c r="B10" s="60" t="str">
        <f t="shared" si="2"/>
        <v>GR3261</v>
      </c>
      <c r="C10" s="119" t="str">
        <f t="shared" si="3"/>
        <v>Sukhsar</v>
      </c>
      <c r="D10" s="41" t="str">
        <f t="shared" si="4"/>
        <v>FN25-26-01681</v>
      </c>
      <c r="E10" s="65">
        <v>45876</v>
      </c>
      <c r="F10" s="135" t="s">
        <v>270</v>
      </c>
      <c r="G10" s="136" t="s">
        <v>271</v>
      </c>
      <c r="H10" s="49" t="s">
        <v>304</v>
      </c>
      <c r="I10" s="120" t="s">
        <v>255</v>
      </c>
      <c r="J10" s="120" t="s">
        <v>258</v>
      </c>
      <c r="K10" s="120" t="s">
        <v>262</v>
      </c>
      <c r="L10" s="11">
        <v>350165850</v>
      </c>
      <c r="M10" s="65">
        <v>44949</v>
      </c>
      <c r="N10" s="124">
        <v>60740</v>
      </c>
      <c r="O10" s="124">
        <v>3250</v>
      </c>
      <c r="P10" s="121" t="s">
        <v>139</v>
      </c>
      <c r="Q10" s="80">
        <v>45663</v>
      </c>
      <c r="R10" s="124">
        <v>3250</v>
      </c>
      <c r="S10" s="124">
        <v>2240</v>
      </c>
      <c r="T10" s="124">
        <v>0</v>
      </c>
      <c r="U10" s="125">
        <f t="shared" si="1"/>
        <v>1010</v>
      </c>
      <c r="V10" s="117" t="s">
        <v>202</v>
      </c>
      <c r="W10" s="122" t="s">
        <v>282</v>
      </c>
    </row>
    <row r="11" spans="1:23" ht="25.15" customHeight="1" x14ac:dyDescent="0.2">
      <c r="A11" s="64">
        <v>7</v>
      </c>
      <c r="B11" s="60" t="str">
        <f t="shared" si="2"/>
        <v>GR3261</v>
      </c>
      <c r="C11" s="119" t="str">
        <f t="shared" si="3"/>
        <v>Sukhsar</v>
      </c>
      <c r="D11" s="41" t="str">
        <f t="shared" si="4"/>
        <v>FN25-26-01681</v>
      </c>
      <c r="E11" s="65">
        <v>45876</v>
      </c>
      <c r="F11" s="135" t="s">
        <v>270</v>
      </c>
      <c r="G11" s="136" t="s">
        <v>271</v>
      </c>
      <c r="H11" s="49" t="s">
        <v>304</v>
      </c>
      <c r="I11" s="120" t="s">
        <v>255</v>
      </c>
      <c r="J11" s="120" t="s">
        <v>258</v>
      </c>
      <c r="K11" s="120" t="s">
        <v>262</v>
      </c>
      <c r="L11" s="11">
        <v>350165850</v>
      </c>
      <c r="M11" s="65">
        <v>44949</v>
      </c>
      <c r="N11" s="124">
        <v>60740</v>
      </c>
      <c r="O11" s="124">
        <v>3250</v>
      </c>
      <c r="P11" s="121" t="s">
        <v>139</v>
      </c>
      <c r="Q11" s="80">
        <v>45694</v>
      </c>
      <c r="R11" s="124">
        <v>3250</v>
      </c>
      <c r="S11" s="124">
        <v>2240</v>
      </c>
      <c r="T11" s="124">
        <v>0</v>
      </c>
      <c r="U11" s="125">
        <f t="shared" si="1"/>
        <v>1010</v>
      </c>
      <c r="V11" s="117" t="s">
        <v>202</v>
      </c>
      <c r="W11" s="122" t="s">
        <v>283</v>
      </c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1">
    <cfRule type="duplicateValues" dxfId="1" priority="1" stopIfTrue="1"/>
  </conditionalFormatting>
  <conditionalFormatting sqref="L6:L1004">
    <cfRule type="duplicateValues" dxfId="0" priority="5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M5" sqref="BM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296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297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298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39055</v>
      </c>
      <c r="J5" s="38" t="s">
        <v>252</v>
      </c>
      <c r="K5" s="84">
        <v>39055</v>
      </c>
      <c r="L5" s="84" t="s">
        <v>253</v>
      </c>
      <c r="M5" s="38" t="s">
        <v>254</v>
      </c>
      <c r="N5" s="84">
        <v>59278</v>
      </c>
      <c r="O5" s="84" t="s">
        <v>255</v>
      </c>
      <c r="P5" s="84">
        <v>87099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132">
        <v>350165850</v>
      </c>
      <c r="Z5" s="38" t="s">
        <v>262</v>
      </c>
      <c r="AA5" s="108">
        <v>45100</v>
      </c>
      <c r="AB5" s="84">
        <v>60740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3250</v>
      </c>
      <c r="AK5" s="84">
        <v>3250</v>
      </c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 t="s">
        <v>299</v>
      </c>
      <c r="BC5" s="84" t="s">
        <v>145</v>
      </c>
      <c r="BD5" s="108"/>
      <c r="BE5" s="84">
        <v>0</v>
      </c>
      <c r="BF5" s="38" t="s">
        <v>258</v>
      </c>
      <c r="BG5" s="84">
        <v>6353499553</v>
      </c>
      <c r="BH5" s="114" t="s">
        <v>269</v>
      </c>
      <c r="BI5" s="38" t="s">
        <v>110</v>
      </c>
      <c r="BJ5" s="85">
        <v>45876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22750</v>
      </c>
      <c r="BQ5" s="117" t="s">
        <v>202</v>
      </c>
      <c r="BR5" s="130" t="s">
        <v>300</v>
      </c>
    </row>
    <row r="6" spans="1:70" s="113" customFormat="1" ht="15" customHeight="1" x14ac:dyDescent="0.2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2025-08-12T08:45:21Z</dcterms:modified>
</cp:coreProperties>
</file>