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Danganj_Cash Closing_CLV/FN25-26-01719/FN25-26-01719/"/>
    </mc:Choice>
  </mc:AlternateContent>
  <xr:revisionPtr revIDLastSave="79" documentId="8_{3FBF647F-5D9F-4FEC-A389-4BF0F7D8376B}" xr6:coauthVersionLast="47" xr6:coauthVersionMax="47" xr10:uidLastSave="{69F37471-2D57-4599-BB3B-CF22CB36837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D5" i="7" l="1"/>
  <c r="C5" i="7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<sst xmlns="http://schemas.openxmlformats.org/spreadsheetml/2006/main" count="310" uniqueCount="274">
  <si>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</si>
  <si>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</si>
  <si>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</si>
  <si>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</si>
  <si>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</si>
  <si>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</si>
  <si>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</si>
  <si>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</si>
  <si>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</si>
  <si>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</si>
  <si>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</si>
  <si>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</si>
  <si>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</si>
  <si>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</si>
  <si>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</si>
  <si>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</si>
  <si>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</si>
  <si>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</si>
  <si>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</si>
  <si>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</si>
  <si>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</si>
  <si>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</si>
  <si>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</si>
  <si>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</si>
  <si>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</si>
  <si>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</si>
  <si>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</si>
  <si>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</si>
  <si>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</si>
  <si>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</si>
  <si>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</si>
  <si>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</si>
  <si>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</si>
  <si>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</si>
  <si>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</si>
  <si>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</si>
  <si>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</si>
  <si>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</si>
  <si>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</si>
  <si>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</si>
  <si>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</si>
  <si>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</si>
  <si>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</si>
  <si>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</si>
  <si>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</si>
  <si>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</si>
  <si>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</si>
  <si>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</si>
  <si>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</si>
  <si>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</si>
  <si>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</si>
  <si>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</si>
  <si>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</si>
  <si>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</si>
  <si>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</si>
  <si>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</si>
  <si>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</si>
  <si>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</si>
  <si>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</si>
  <si>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</si>
  <si>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</si>
  <si>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</si>
  <si>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</si>
  <si>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</si>
  <si>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</si>
  <si>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</si>
  <si>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</si>
  <si>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</si>
  <si>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</si>
  <si>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</si>
  <si>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</si>
  <si>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</si>
  <si>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</si>
  <si>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</si>
  <si>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</si>
  <si>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</si>
  <si>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</si>
  <si>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</si>
  <si>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</si>
  <si>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</si>
  <si>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</si>
  <si>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</si>
  <si>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</si>
  <si>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</si>
  <si>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</si>
  <si>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</si>
  <si>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</si>
  <si>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</si>
  <si>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</si>
  <si>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</si>
  <si>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</si>
  <si>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</si>
  <si>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</si>
  <si>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</si>
  <si>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</si>
  <si>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</si>
  <si>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</si>
  <si>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</si>
  <si>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</si>
  <si>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</si>
  <si>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</si>
  <si>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</si>
  <si>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</si>
  <si>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</si>
  <si>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</si>
  <si>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</si>
  <si>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</si>
  <si>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</si>
  <si>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</si>
  <si>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</si>
  <si>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</si>
  <si>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</si>
  <si>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</si>
  <si>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</si>
  <si>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</si>
  <si>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</si>
  <si>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</si>
  <si>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</si>
  <si>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</si>
  <si>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</si>
  <si>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</si>
  <si>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</si>
  <si>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</si>
  <si>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</si>
  <si>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</si>
  <si>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</si>
  <si>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</si>
  <si>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</si>
  <si>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</si>
  <si>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</si>
  <si>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</si>
  <si>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</si>
  <si>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</si>
  <si>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</si>
  <si>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</si>
  <si>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</si>
  <si>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</si>
  <si>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</si>
  <si>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</si>
  <si>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</si>
  <si>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</si>
  <si>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</si>
  <si>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</si>
  <si>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</si>
  <si>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</si>
  <si>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</si>
  <si>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</si>
  <si>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</si>
  <si>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</si>
  <si>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</si>
  <si>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</si>
  <si>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</si>
  <si>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</si>
  <si>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</si>
  <si>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</si>
  <si>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</si>
  <si>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</si>
  <si>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</si>
  <si>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</si>
  <si>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</si>
  <si>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</si>
  <si>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</si>
  <si>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</si>
  <si>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</si>
  <si>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</si>
  <si>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</si>
  <si>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</si>
  <si>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</si>
  <si>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</si>
  <si>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</si>
  <si>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</si>
  <si>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</si>
  <si>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</si>
  <si>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</si>
  <si>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</si>
  <si>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</si>
  <si>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</si>
  <si>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</si>
  <si>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</si>
  <si>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</si>
  <si>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</si>
  <si>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</si>
  <si>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</si>
  <si>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</si>
  <si>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</si>
  <si>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</si>
  <si>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</si>
  <si>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</si>
  <si>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</si>
  <si>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</si>
  <si>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</si>
  <si>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</si>
  <si>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</si>
  <si>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</si>
  <si>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</si>
  <si>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</si>
  <si>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</si>
  <si>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</si>
  <si>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</si>
  <si>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</si>
  <si>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</si>
  <si>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</si>
  <si>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</si>
  <si>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</si>
  <si>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</si>
  <si>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</si>
  <si>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</si>
  <si>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</si>
  <si>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</si>
  <si>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</si>
  <si>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</si>
  <si>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</si>
  <si>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</si>
  <si>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</si>
  <si>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</si>
  <si>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</si>
  <si>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</si>
  <si>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</si>
  <si>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</si>
  <si>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</si>
  <si>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</si>
  <si>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</si>
  <si>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</si>
  <si>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</si>
  <si>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</si>
  <si>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</si>
  <si>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</si>
  <si>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</si>
  <si>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</si>
  <si>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</si>
  <si>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</si>
  <si>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</si>
  <si>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</si>
  <si>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</si>
  <si>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</si>
  <si>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</si>
  <si>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</si>
  <si>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</si>
  <si>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</si>
  <si>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</si>
  <si>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</si>
  <si>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</si>
  <si>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</si>
  <si>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</si>
  <si>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</si>
  <si>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</si>
  <si>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</si>
  <si>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UP3461</t>
  </si>
  <si>
    <t>Danganj</t>
  </si>
  <si>
    <t>Muhamadabad</t>
  </si>
  <si>
    <t>Azamgarh</t>
  </si>
  <si>
    <t>Varanasi</t>
  </si>
  <si>
    <t>Uttar Pradesh</t>
  </si>
  <si>
    <t>Rs. - 69801 short amount in locker 
As per BM statement - Loan officer not collected demand amount but entry posted in FIMO and authantication done by BM and BQM.</t>
  </si>
  <si>
    <t>Rs. - 69801 short amount in locker 
Loan officer entry posted in FIMO and authantication done by me and BM.</t>
  </si>
  <si>
    <t>Kishan Kumar Bharti</t>
  </si>
  <si>
    <t>SF0073239</t>
  </si>
  <si>
    <t>FN25-26-01719</t>
  </si>
  <si>
    <t>472275/G1</t>
  </si>
  <si>
    <t>Prem Chandra</t>
  </si>
  <si>
    <t>SF0093272</t>
  </si>
  <si>
    <t>Branch Manager</t>
  </si>
  <si>
    <t>Dual Staff</t>
  </si>
  <si>
    <t>472275/G2</t>
  </si>
  <si>
    <t>Branch Quality Manager</t>
  </si>
  <si>
    <t>Available &amp; Updated</t>
  </si>
  <si>
    <t>No Action Taken</t>
  </si>
  <si>
    <t>Business</t>
  </si>
  <si>
    <t>Akhilesh Kumar Yadav/SF0091036</t>
  </si>
  <si>
    <t>Vidhan Chandra Rai/SF0081396</t>
  </si>
  <si>
    <t>Ajay Gautam/SF0074699</t>
  </si>
  <si>
    <t>Vipin Yadav/SF0071928</t>
  </si>
  <si>
    <t>Completed-Report Submitted</t>
  </si>
  <si>
    <t>As per BQM Kishan Kumar Bharti/SF0073239 the amount of locker is short Rs. 69,801/- due to Loan officer not collecting demand amount but entry posted in FIMO. BQM Kishan Kumar Bharti/SF0073239 authenticated collection entries. Borrower wise details not provided by BM and BQM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</si>
</sst>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UP3461</v>
      </c>
      <c r="D5" s="63" t="str">
        <f>IF('Physical Cash at Safe'!D28="Yes", 'Physical Cash at Safe'!B4, 'Borrower Wise Details'!C5)</f>
        <v>Danganj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45862</v>
      </c>
      <c r="H5" s="107" t="s">
        <v>267</v>
      </c>
      <c r="I5" s="61">
        <v>45877</v>
      </c>
      <c r="J5" s="74" t="str">
        <f>IF('Physical Cash at Safe'!D28="Yes",'Physical Cash at Safe'!E28,IF('Borrower Wise Details'!D5&lt;&gt;"",'Borrower Wise Details'!D5,""))</f>
        <v>FN25-26-01719</v>
      </c>
      <c r="K5" s="81">
        <v>0</v>
      </c>
      <c r="L5" s="82">
        <v>34901</v>
      </c>
      <c r="M5" s="82">
        <v>0</v>
      </c>
      <c r="N5" s="82" t="s">
        <v>268</v>
      </c>
      <c r="O5" s="82" t="s">
        <v>269</v>
      </c>
      <c r="P5" s="82" t="s">
        <v>270</v>
      </c>
      <c r="Q5" s="82" t="s">
        <v>271</v>
      </c>
      <c r="R5" s="75" t="str">
        <f>IF('Physical Cash at Safe'!$D$28="Yes", 'Physical Cash at Safe'!$A$28, IF('Borrower Wise Details'!F5&lt;&gt;"", 'Borrower Wise Details'!F5, ""))</f>
        <v>Kishan Kumar Bharti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SF0073239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272</v>
      </c>
      <c r="Z5" s="61">
        <v>45876</v>
      </c>
      <c r="AA5" s="61">
        <v>45896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34901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34901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45896</v>
      </c>
      <c r="AH5" s="70" t="s">
        <v>273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UP3461</v>
      </c>
      <c r="C5" s="50" t="str">
        <f>IF('Fraud Investigation Report'!D5="", "", 'Fraud Investigation Report'!D5)</f>
        <v>Danganj</v>
      </c>
      <c r="D5" s="68" t="str">
        <f>IF(OR('Fraud Investigation Report'!R5="", 'Fraud Investigation Report'!R5=0), "", 'Fraud Investigation Report'!R5)</f>
        <v>Kishan Kumar Bharti</v>
      </c>
      <c r="E5" s="68" t="str">
        <f>IF(OR('Fraud Investigation Report'!T5="", 'Fraud Investigation Report'!T5=0), "", 'Fraud Investigation Report'!T5)</f>
        <v>SF0073239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FN25-26-01719</v>
      </c>
      <c r="H5" s="69">
        <f>IF(OR(ISNUMBER(SEARCH("Safe Locker Cash Siphoned Off",'Fraud Investigation Report'!W5)), ISNUMBER(SEARCH("Safe Locker Cash Siphoned Off",'Fraud Investigation Report'!X5))), 'Physical Cash at Safe'!$A$30, "")</f>
        <v>34901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34901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34901</v>
      </c>
      <c r="Q5" s="49" t="s">
        <v>246</v>
      </c>
      <c r="R5" s="84" t="s">
        <v>266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B29" sqref="B2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252</v>
      </c>
      <c r="B6" s="18">
        <v>45876</v>
      </c>
      <c r="C6" s="18">
        <v>45875</v>
      </c>
      <c r="D6" s="18">
        <v>45876</v>
      </c>
      <c r="E6" s="19">
        <v>0.42708333333333331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136</v>
      </c>
      <c r="C11" s="23">
        <f>B11*A11</f>
        <v>68000</v>
      </c>
      <c r="D11" s="25">
        <v>2</v>
      </c>
      <c r="E11" s="23">
        <f t="shared" ref="E11:E17" si="0">D11*A11</f>
        <v>1000</v>
      </c>
    </row>
    <row r="12" spans="1:5" ht="14.5" x14ac:dyDescent="0.35">
      <c r="A12" s="24">
        <v>200</v>
      </c>
      <c r="B12" s="25">
        <v>33</v>
      </c>
      <c r="C12" s="23">
        <f>B12*A12</f>
        <v>6600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4</v>
      </c>
      <c r="C13" s="23">
        <f t="shared" ref="C13:C17" si="1">B13*A13</f>
        <v>400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>
        <v>11</v>
      </c>
      <c r="C14" s="23">
        <f t="shared" si="1"/>
        <v>550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28</v>
      </c>
      <c r="E18" s="28">
        <f>D18</f>
        <v>28</v>
      </c>
    </row>
    <row r="19" spans="1:5" ht="14.5" x14ac:dyDescent="0.35">
      <c r="A19" s="29"/>
      <c r="B19" s="30" t="s">
        <v>76</v>
      </c>
      <c r="C19" s="31">
        <f>SUM(C10:C18)</f>
        <v>75553</v>
      </c>
      <c r="D19" s="30" t="s">
        <v>76</v>
      </c>
      <c r="E19" s="31">
        <f>SUM(E10:E18)</f>
        <v>1278</v>
      </c>
    </row>
    <row r="20" spans="1:5" ht="30" customHeight="1" x14ac:dyDescent="0.35">
      <c r="A20" s="144" t="s">
        <v>97</v>
      </c>
      <c r="B20" s="145"/>
      <c r="C20" s="32">
        <v>75553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30956</v>
      </c>
      <c r="D21" s="33" t="s">
        <v>89</v>
      </c>
      <c r="E21" s="34">
        <v>35430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 t="s">
        <v>199</v>
      </c>
    </row>
    <row r="23" spans="1:5" ht="30" customHeight="1" x14ac:dyDescent="0.35">
      <c r="A23" s="146" t="s">
        <v>79</v>
      </c>
      <c r="B23" s="147"/>
      <c r="C23" s="52">
        <f>(C19+C21)-(E20+E21)-E19</f>
        <v>69801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1" t="s">
        <v>253</v>
      </c>
      <c r="C24" s="131"/>
      <c r="D24" s="131"/>
      <c r="E24" s="131"/>
    </row>
    <row r="25" spans="1:5" ht="57.75" customHeight="1" x14ac:dyDescent="0.35">
      <c r="A25" s="36" t="s">
        <v>81</v>
      </c>
      <c r="B25" s="153" t="s">
        <v>254</v>
      </c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 t="s">
        <v>255</v>
      </c>
      <c r="B28" s="41" t="s">
        <v>256</v>
      </c>
      <c r="C28" s="43" t="s">
        <v>264</v>
      </c>
      <c r="D28" s="43" t="s">
        <v>244</v>
      </c>
      <c r="E28" s="79" t="s">
        <v>257</v>
      </c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" customHeight="1" x14ac:dyDescent="0.35">
      <c r="A30" s="128">
        <v>34901</v>
      </c>
      <c r="B30" s="128">
        <v>0</v>
      </c>
      <c r="C30" s="129">
        <f>IF(AND(A30="",B30=""),"",A30-B30)</f>
        <v>34901</v>
      </c>
      <c r="D30" s="159" t="s">
        <v>193</v>
      </c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219</v>
      </c>
      <c r="B32" s="38" t="s">
        <v>262</v>
      </c>
      <c r="C32" s="37" t="s">
        <v>82</v>
      </c>
      <c r="D32" s="154" t="s">
        <v>265</v>
      </c>
      <c r="E32" s="155"/>
    </row>
    <row r="33" spans="1:5" ht="18" customHeight="1" x14ac:dyDescent="0.35">
      <c r="A33" s="37" t="s">
        <v>83</v>
      </c>
      <c r="B33" s="106" t="s">
        <v>258</v>
      </c>
      <c r="C33" s="39" t="s">
        <v>84</v>
      </c>
      <c r="D33" s="148" t="s">
        <v>263</v>
      </c>
      <c r="E33" s="149"/>
    </row>
    <row r="34" spans="1:5" ht="26" x14ac:dyDescent="0.35">
      <c r="A34" s="39" t="s">
        <v>220</v>
      </c>
      <c r="B34" s="38" t="s">
        <v>259</v>
      </c>
      <c r="C34" s="39" t="s">
        <v>221</v>
      </c>
      <c r="D34" s="150" t="s">
        <v>255</v>
      </c>
      <c r="E34" s="151"/>
    </row>
    <row r="35" spans="1:5" ht="26" x14ac:dyDescent="0.35">
      <c r="A35" s="39" t="s">
        <v>222</v>
      </c>
      <c r="B35" s="38" t="s">
        <v>260</v>
      </c>
      <c r="C35" s="39" t="s">
        <v>224</v>
      </c>
      <c r="D35" s="150" t="s">
        <v>256</v>
      </c>
      <c r="E35" s="151"/>
    </row>
    <row r="36" spans="1:5" ht="25.5" customHeight="1" x14ac:dyDescent="0.35">
      <c r="A36" s="39" t="s">
        <v>223</v>
      </c>
      <c r="B36" s="38" t="s">
        <v>261</v>
      </c>
      <c r="C36" s="39" t="s">
        <v>225</v>
      </c>
      <c r="D36" s="152" t="s">
        <v>264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B5" sqref="B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2025-08-27T14:21:12Z</dcterms:modified>
</cp:coreProperties>
</file>