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"/>
    </mc:Choice>
  </mc:AlternateContent>
  <xr:revisionPtr revIDLastSave="0" documentId="8_{AA399D0F-EBD3-417E-B9A5-A1ACACEBA32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<sst xmlns="http://schemas.openxmlformats.org/spreadsheetml/2006/main" count="351" uniqueCount="300">
  <si>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</si>
  <si>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</si>
  <si>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</si>
  <si>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</si>
  <si>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</si>
  <si>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</si>
  <si>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</si>
  <si>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</si>
  <si>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</si>
  <si>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</si>
  <si>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</si>
  <si>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</si>
  <si>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</si>
  <si>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</si>
  <si>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</si>
  <si>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</si>
  <si>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</si>
  <si>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</si>
  <si>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</si>
  <si>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</si>
  <si>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</si>
  <si>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</si>
  <si>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</si>
  <si>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</si>
  <si>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</si>
  <si>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</si>
  <si>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</si>
  <si>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</si>
  <si>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</si>
  <si>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</si>
  <si>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</si>
  <si>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</si>
  <si>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</si>
  <si>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</si>
  <si>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</si>
  <si>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</si>
  <si>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</si>
  <si>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</si>
  <si>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</si>
  <si>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</si>
  <si>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</si>
  <si>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</si>
  <si>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</si>
  <si>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</si>
  <si>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</si>
  <si>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</si>
  <si>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</si>
  <si>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</si>
  <si>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</si>
  <si>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</si>
  <si>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</si>
  <si>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</si>
  <si>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</si>
  <si>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</si>
  <si>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</si>
  <si>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</si>
  <si>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</si>
  <si>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</si>
  <si>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</si>
  <si>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</si>
  <si>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</si>
  <si>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</si>
  <si>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</si>
  <si>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</si>
  <si>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</si>
  <si>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</si>
  <si>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</si>
  <si>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</si>
  <si>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</si>
  <si>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</si>
  <si>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</si>
  <si>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</si>
  <si>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</si>
  <si>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</si>
  <si>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</si>
  <si>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</si>
  <si>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</si>
  <si>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</si>
  <si>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</si>
  <si>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</si>
  <si>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</si>
  <si>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</si>
  <si>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</si>
  <si>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</si>
  <si>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</si>
  <si>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</si>
  <si>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</si>
  <si>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</si>
  <si>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</si>
  <si>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</si>
  <si>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</si>
  <si>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</si>
  <si>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</si>
  <si>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</si>
  <si>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</si>
  <si>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</si>
  <si>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</si>
  <si>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</si>
  <si>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</si>
  <si>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</si>
  <si>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</si>
  <si>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</si>
  <si>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</si>
  <si>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</si>
  <si>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</si>
  <si>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</si>
  <si>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</si>
  <si>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</si>
  <si>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</si>
  <si>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</si>
  <si>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</si>
  <si>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</si>
  <si>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</si>
  <si>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</si>
  <si>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</si>
  <si>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</si>
  <si>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</si>
  <si>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</si>
  <si>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</si>
  <si>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</si>
  <si>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</si>
  <si>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</si>
  <si>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</si>
  <si>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</si>
  <si>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</si>
  <si>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</si>
  <si>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</si>
  <si>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</si>
  <si>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</si>
  <si>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</si>
  <si>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</si>
  <si>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</si>
  <si>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</si>
  <si>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</si>
  <si>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</si>
  <si>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</si>
  <si>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</si>
  <si>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</si>
  <si>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</si>
  <si>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</si>
  <si>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</si>
  <si>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</si>
  <si>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</si>
  <si>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</si>
  <si>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</si>
  <si>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</si>
  <si>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</si>
  <si>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</si>
  <si>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</si>
  <si>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</si>
  <si>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</si>
  <si>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</si>
  <si>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</si>
  <si>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</si>
  <si>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</si>
  <si>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</si>
  <si>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</si>
  <si>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</si>
  <si>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</si>
  <si>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</si>
  <si>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</si>
  <si>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</si>
  <si>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</si>
  <si>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</si>
  <si>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</si>
  <si>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</si>
  <si>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</si>
  <si>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</si>
  <si>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</si>
  <si>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</si>
  <si>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</si>
  <si>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</si>
  <si>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</si>
  <si>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</si>
  <si>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</si>
  <si>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</si>
  <si>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</si>
  <si>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</si>
  <si>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</si>
  <si>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</si>
  <si>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</si>
  <si>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</si>
  <si>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</si>
  <si>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</si>
  <si>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</si>
  <si>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</si>
  <si>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</si>
  <si>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</si>
  <si>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</si>
  <si>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</si>
  <si>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</si>
  <si>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</si>
  <si>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</si>
  <si>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</si>
  <si>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</si>
  <si>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</si>
  <si>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</si>
  <si>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</si>
  <si>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</si>
  <si>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</si>
  <si>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</si>
  <si>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</si>
  <si>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</si>
  <si>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</si>
  <si>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</si>
  <si>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</si>
  <si>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</si>
  <si>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</si>
  <si>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</si>
  <si>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</si>
  <si>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</si>
  <si>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</si>
  <si>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</si>
  <si>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</si>
  <si>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</si>
  <si>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</si>
  <si>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</si>
  <si>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</si>
  <si>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</si>
  <si>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</si>
  <si>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</si>
  <si>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</si>
  <si>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</si>
  <si>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</si>
  <si>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</si>
  <si>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</si>
  <si>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</si>
  <si>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</si>
  <si>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</si>
  <si>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</si>
  <si>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</si>
  <si>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</si>
  <si>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</si>
  <si>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</si>
  <si>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</si>
  <si>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</si>
  <si>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</si>
  <si>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</si>
  <si>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</si>
  <si>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</si>
  <si>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</si>
  <si>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</si>
  <si>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</si>
  <si>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</si>
  <si>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</si>
  <si>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</si>
  <si>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</si>
  <si>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BH3563</t>
  </si>
  <si>
    <t>Saraiya</t>
  </si>
  <si>
    <t>Muzaffarpur</t>
  </si>
  <si>
    <t>Bihar</t>
  </si>
  <si>
    <t>Dual Staff</t>
  </si>
  <si>
    <t>Available &amp; Updated</t>
  </si>
  <si>
    <t>G-1</t>
  </si>
  <si>
    <t>Arvind Kumar</t>
  </si>
  <si>
    <t>G-2</t>
  </si>
  <si>
    <t>Gajendranath tiwari</t>
  </si>
  <si>
    <t>SF0087205</t>
  </si>
  <si>
    <t>SF0081287</t>
  </si>
  <si>
    <t>Loan Outstanding Report Detailed as on 10-Aug-2025</t>
  </si>
  <si>
    <t>Report generation date &amp; time: Monday, August 11, 2025 8:45 AM</t>
  </si>
  <si>
    <t>North</t>
  </si>
  <si>
    <t>Bihar-1</t>
  </si>
  <si>
    <t>saraiya</t>
  </si>
  <si>
    <t>Daudpur</t>
  </si>
  <si>
    <t>SF0084486</t>
  </si>
  <si>
    <t>Guddu Kumar Singh</t>
  </si>
  <si>
    <t>683597</t>
  </si>
  <si>
    <t>babita</t>
  </si>
  <si>
    <t>Chetana</t>
  </si>
  <si>
    <t>SSF4344419</t>
  </si>
  <si>
    <t>OBC</t>
  </si>
  <si>
    <t>HINDU</t>
  </si>
  <si>
    <t>Agriculture &amp; Farming</t>
  </si>
  <si>
    <t>MANORMA KUMARI</t>
  </si>
  <si>
    <t>18-Aug-2023</t>
  </si>
  <si>
    <t>07</t>
  </si>
  <si>
    <t>1</t>
  </si>
  <si>
    <t>1 Yrs</t>
  </si>
  <si>
    <t>18 Aug 2023</t>
  </si>
  <si>
    <t>&lt;= 2 Years</t>
  </si>
  <si>
    <t>07-Oct-2023</t>
  </si>
  <si>
    <t>10-Aug-2025</t>
  </si>
  <si>
    <t>Open</t>
  </si>
  <si>
    <t>31-60</t>
  </si>
  <si>
    <t>Credit Assistance</t>
  </si>
  <si>
    <t>Raj Kumar Sah/SF0050575</t>
  </si>
  <si>
    <t>Niku Kumar Singh</t>
  </si>
  <si>
    <t>SF0080151</t>
  </si>
  <si>
    <t>CSS</t>
  </si>
  <si>
    <t>Completed-Report Submitted</t>
  </si>
  <si>
    <t>Praveen Kumar Pandit/SF0097197</t>
  </si>
  <si>
    <t>Alok Kumar Raju/SF0091403</t>
  </si>
  <si>
    <t>Vidya bhusan dubey/SF0024851</t>
  </si>
  <si>
    <t>Aditya Kumar/SF0092055</t>
  </si>
  <si>
    <t>Complaint Lodged</t>
  </si>
  <si>
    <t>Senior Credit Assistance</t>
  </si>
  <si>
    <t>FN25-26-01731</t>
  </si>
  <si>
    <t>Emi collected from borrower by CA Niku Kumar Singh/SF0080151on dated-10-02-2025 and posted in her account on dated-10-08-2025.</t>
  </si>
  <si>
    <t>Complaint raised by borrower to css that she paid her emi but showing od. Post verification it is observed that borrower paid her emi of rs.2240/- on 10-02-25 through UPI and the same was posted in fimo on 10-08-25. Total fraud amount is 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</si>
</sst>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I4" sqref="I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BH3563</v>
      </c>
      <c r="D5" s="63" t="str">
        <f>IF('Physical Cash at Safe'!D28="Yes", 'Physical Cash at Safe'!A4, 'Borrower Wise Details'!C5)</f>
        <v>Saraiya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45854</v>
      </c>
      <c r="H5" s="107" t="s">
        <v>289</v>
      </c>
      <c r="I5" s="61">
        <v>45878</v>
      </c>
      <c r="J5" s="74" t="str">
        <f>IF('Physical Cash at Safe'!D28="Yes",'Physical Cash at Safe'!E28,IF('Borrower Wise Details'!D5&lt;&gt;"",'Borrower Wise Details'!D5,""))</f>
        <v>FN25-26-01731</v>
      </c>
      <c r="K5" s="81">
        <v>1</v>
      </c>
      <c r="L5" s="82">
        <v>2240</v>
      </c>
      <c r="M5" s="82">
        <v>2240</v>
      </c>
      <c r="N5" s="82" t="s">
        <v>291</v>
      </c>
      <c r="O5" s="82" t="s">
        <v>294</v>
      </c>
      <c r="P5" s="82" t="s">
        <v>293</v>
      </c>
      <c r="Q5" s="82" t="s">
        <v>292</v>
      </c>
      <c r="R5" s="75" t="str">
        <f>IF('Physical Cash at Safe'!$D$28="Yes", 'Physical Cash at Safe'!$A$28, IF('Borrower Wise Details'!F5&lt;&gt;"", 'Borrower Wise Details'!F5, ""))</f>
        <v>Niku Kumar Singh</v>
      </c>
      <c r="S5" s="74" t="str">
        <f>IF('Physical Cash at Safe'!$D$28="Yes", 'Physical Cash at Safe'!$C$28, IF('Borrower Wise Details'!H5&lt;&gt;"", 'Borrower Wise Details'!H5, ""))</f>
        <v>Credit Assistance</v>
      </c>
      <c r="T5" s="74" t="str">
        <f>IF('Physical Cash at Safe'!$D$28="Yes", 'Physical Cash at Safe'!$B$28, IF('Borrower Wise Details'!G5&lt;&gt;"", 'Borrower Wise Details'!G5, ""))</f>
        <v>SF0080151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290</v>
      </c>
      <c r="Z5" s="61">
        <v>45880</v>
      </c>
      <c r="AA5" s="61">
        <v>45880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45880</v>
      </c>
      <c r="AH5" s="70" t="s">
        <v>299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BH3563</v>
      </c>
      <c r="C5" s="50" t="str">
        <f>IF('Fraud Investigation Report'!D5="", "", 'Fraud Investigation Report'!D5)</f>
        <v>Saraiya</v>
      </c>
      <c r="D5" s="68" t="str">
        <f>IF(OR('Fraud Investigation Report'!R5="", 'Fraud Investigation Report'!R5=0), "", 'Fraud Investigation Report'!R5)</f>
        <v>Niku Kumar Singh</v>
      </c>
      <c r="E5" s="68" t="str">
        <f>IF(OR('Fraud Investigation Report'!T5="", 'Fraud Investigation Report'!T5=0), "", 'Fraud Investigation Report'!T5)</f>
        <v>SF0080151</v>
      </c>
      <c r="F5" s="68" t="str">
        <f>IF(OR('Fraud Investigation Report'!S5="", 'Fraud Investigation Report'!S5=0), "", 'Fraud Investigation Report'!S5)</f>
        <v>Credit Assistance</v>
      </c>
      <c r="G5" s="50" t="str">
        <f>IF('Fraud Investigation Report'!J5="", "", 'Fraud Investigation Report'!J5)</f>
        <v>FN25-26-01731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0</v>
      </c>
      <c r="Q5" s="49"/>
      <c r="R5" s="84" t="s">
        <v>295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248</v>
      </c>
      <c r="D4" s="41" t="s">
        <v>249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45880</v>
      </c>
      <c r="C6" s="18">
        <v>45879</v>
      </c>
      <c r="D6" s="18">
        <v>45880</v>
      </c>
      <c r="E6" s="19">
        <v>0.375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405</v>
      </c>
      <c r="C11" s="23">
        <f>B11*A11</f>
        <v>202500</v>
      </c>
      <c r="D11" s="25">
        <v>503</v>
      </c>
      <c r="E11" s="23">
        <f t="shared" ref="E11:E17" si="0">D11*A11</f>
        <v>251500</v>
      </c>
    </row>
    <row r="12" spans="1:5" ht="14.4" x14ac:dyDescent="0.3">
      <c r="A12" s="24">
        <v>200</v>
      </c>
      <c r="B12" s="25">
        <v>187</v>
      </c>
      <c r="C12" s="23">
        <f>B12*A12</f>
        <v>37400</v>
      </c>
      <c r="D12" s="25">
        <v>114</v>
      </c>
      <c r="E12" s="23">
        <f t="shared" si="0"/>
        <v>22800</v>
      </c>
    </row>
    <row r="13" spans="1:5" ht="14.4" x14ac:dyDescent="0.3">
      <c r="A13" s="24">
        <v>100</v>
      </c>
      <c r="B13" s="25">
        <v>458</v>
      </c>
      <c r="C13" s="23">
        <f t="shared" ref="C13:C17" si="1">B13*A13</f>
        <v>45800</v>
      </c>
      <c r="D13" s="25">
        <v>252</v>
      </c>
      <c r="E13" s="23">
        <f t="shared" si="0"/>
        <v>25200</v>
      </c>
    </row>
    <row r="14" spans="1:5" ht="14.4" x14ac:dyDescent="0.3">
      <c r="A14" s="24">
        <v>50</v>
      </c>
      <c r="B14" s="25">
        <v>227</v>
      </c>
      <c r="C14" s="23">
        <f t="shared" si="1"/>
        <v>11350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101</v>
      </c>
      <c r="C15" s="23">
        <f t="shared" si="1"/>
        <v>2020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43</v>
      </c>
      <c r="C16" s="23">
        <f t="shared" si="1"/>
        <v>430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22</v>
      </c>
      <c r="C18" s="23">
        <f>B18</f>
        <v>22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76</v>
      </c>
      <c r="C19" s="31">
        <f>SUM(C10:C18)</f>
        <v>299522</v>
      </c>
      <c r="D19" s="30" t="s">
        <v>76</v>
      </c>
      <c r="E19" s="31">
        <f>SUM(E10:E18)</f>
        <v>299522</v>
      </c>
    </row>
    <row r="20" spans="1:5" ht="30" customHeight="1" x14ac:dyDescent="0.3">
      <c r="A20" s="143" t="s">
        <v>97</v>
      </c>
      <c r="B20" s="144"/>
      <c r="C20" s="32">
        <v>299522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219</v>
      </c>
      <c r="B32" s="38" t="s">
        <v>251</v>
      </c>
      <c r="C32" s="37" t="s">
        <v>82</v>
      </c>
      <c r="D32" s="153" t="s">
        <v>252</v>
      </c>
      <c r="E32" s="154"/>
    </row>
    <row r="33" spans="1:5" ht="18" customHeight="1" x14ac:dyDescent="0.3">
      <c r="A33" s="37" t="s">
        <v>83</v>
      </c>
      <c r="B33" s="106" t="s">
        <v>253</v>
      </c>
      <c r="C33" s="39" t="s">
        <v>84</v>
      </c>
      <c r="D33" s="147" t="s">
        <v>255</v>
      </c>
      <c r="E33" s="148"/>
    </row>
    <row r="34" spans="1:5" ht="27.6" x14ac:dyDescent="0.3">
      <c r="A34" s="39" t="s">
        <v>220</v>
      </c>
      <c r="B34" s="38" t="s">
        <v>254</v>
      </c>
      <c r="C34" s="39" t="s">
        <v>221</v>
      </c>
      <c r="D34" s="149" t="s">
        <v>256</v>
      </c>
      <c r="E34" s="150"/>
    </row>
    <row r="35" spans="1:5" ht="27.6" x14ac:dyDescent="0.3">
      <c r="A35" s="39" t="s">
        <v>222</v>
      </c>
      <c r="B35" s="38" t="s">
        <v>257</v>
      </c>
      <c r="C35" s="39" t="s">
        <v>224</v>
      </c>
      <c r="D35" s="149" t="s">
        <v>258</v>
      </c>
      <c r="E35" s="150"/>
    </row>
    <row r="36" spans="1:5" ht="25.5" customHeight="1" x14ac:dyDescent="0.3">
      <c r="A36" s="39" t="s">
        <v>223</v>
      </c>
      <c r="B36" s="38" t="s">
        <v>285</v>
      </c>
      <c r="C36" s="39" t="s">
        <v>225</v>
      </c>
      <c r="D36" s="151" t="s">
        <v>296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D1" zoomScale="90" zoomScaleNormal="90" workbookViewId="0">
      <selection activeCell="L5" sqref="L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BH3563</v>
      </c>
      <c r="C5" s="119" t="str">
        <f>IF('Loan Outstanding Report'!$H$5="", "", 'Loan Outstanding Report'!$H$5)</f>
        <v>Saraiya</v>
      </c>
      <c r="D5" s="41" t="s">
        <v>297</v>
      </c>
      <c r="E5" s="65">
        <v>45880</v>
      </c>
      <c r="F5" s="38" t="s">
        <v>287</v>
      </c>
      <c r="G5" s="49" t="s">
        <v>288</v>
      </c>
      <c r="H5" s="49" t="s">
        <v>285</v>
      </c>
      <c r="I5" s="120" t="s">
        <v>267</v>
      </c>
      <c r="J5" s="120" t="s">
        <v>270</v>
      </c>
      <c r="K5" s="120" t="s">
        <v>274</v>
      </c>
      <c r="L5" s="11">
        <v>352581810</v>
      </c>
      <c r="M5" s="65" t="s">
        <v>275</v>
      </c>
      <c r="N5" s="124">
        <v>42000</v>
      </c>
      <c r="O5" s="124">
        <v>2240</v>
      </c>
      <c r="P5" s="121" t="s">
        <v>139</v>
      </c>
      <c r="Q5" s="80">
        <v>45698</v>
      </c>
      <c r="R5" s="124">
        <v>2240</v>
      </c>
      <c r="S5" s="124">
        <v>2240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298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C3" zoomScale="90" zoomScaleNormal="9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 t="s">
        <v>259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 t="s">
        <v>260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261</v>
      </c>
      <c r="C5" s="38" t="s">
        <v>262</v>
      </c>
      <c r="D5" s="38" t="s">
        <v>249</v>
      </c>
      <c r="E5" s="38" t="s">
        <v>249</v>
      </c>
      <c r="F5" s="38" t="s">
        <v>263</v>
      </c>
      <c r="G5" s="84" t="s">
        <v>247</v>
      </c>
      <c r="H5" s="38" t="s">
        <v>248</v>
      </c>
      <c r="I5" s="84">
        <v>200215</v>
      </c>
      <c r="J5" s="38" t="s">
        <v>264</v>
      </c>
      <c r="K5" s="84">
        <v>200215</v>
      </c>
      <c r="L5" s="84" t="s">
        <v>265</v>
      </c>
      <c r="M5" s="38" t="s">
        <v>266</v>
      </c>
      <c r="N5" s="84">
        <v>29889</v>
      </c>
      <c r="O5" s="84" t="s">
        <v>267</v>
      </c>
      <c r="P5" s="84">
        <v>46447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541</v>
      </c>
      <c r="X5" s="38" t="s">
        <v>273</v>
      </c>
      <c r="Y5" s="84">
        <v>352581810</v>
      </c>
      <c r="Z5" s="38" t="s">
        <v>274</v>
      </c>
      <c r="AA5" s="108" t="s">
        <v>275</v>
      </c>
      <c r="AB5" s="84">
        <v>42000</v>
      </c>
      <c r="AC5" s="108" t="s">
        <v>276</v>
      </c>
      <c r="AD5" s="84">
        <v>24</v>
      </c>
      <c r="AE5" s="84" t="s">
        <v>277</v>
      </c>
      <c r="AF5" s="84" t="s">
        <v>278</v>
      </c>
      <c r="AG5" s="108" t="s">
        <v>279</v>
      </c>
      <c r="AH5" s="84" t="s">
        <v>280</v>
      </c>
      <c r="AI5" s="108" t="s">
        <v>281</v>
      </c>
      <c r="AJ5" s="84">
        <v>2240</v>
      </c>
      <c r="AK5" s="84">
        <v>2240</v>
      </c>
      <c r="AL5" s="108" t="s">
        <v>282</v>
      </c>
      <c r="AM5" s="84">
        <v>36542.199999999997</v>
      </c>
      <c r="AN5" s="112">
        <v>12217.8</v>
      </c>
      <c r="AO5" s="112">
        <v>48760</v>
      </c>
      <c r="AP5" s="112">
        <v>5457.8</v>
      </c>
      <c r="AQ5" s="112">
        <v>-876.8</v>
      </c>
      <c r="AR5" s="112">
        <v>4581</v>
      </c>
      <c r="AS5" s="112">
        <v>2679.02</v>
      </c>
      <c r="AT5" s="112">
        <v>80.98</v>
      </c>
      <c r="AU5" s="112">
        <v>2760</v>
      </c>
      <c r="AV5" s="84">
        <v>23</v>
      </c>
      <c r="AW5" s="84"/>
      <c r="AX5" s="84" t="s">
        <v>284</v>
      </c>
      <c r="AY5" s="108"/>
      <c r="AZ5" s="84"/>
      <c r="BA5" s="84"/>
      <c r="BB5" s="84" t="s">
        <v>283</v>
      </c>
      <c r="BC5" s="84"/>
      <c r="BD5" s="108"/>
      <c r="BE5" s="84">
        <v>0</v>
      </c>
      <c r="BF5" s="38" t="s">
        <v>270</v>
      </c>
      <c r="BG5" s="84">
        <v>7739516256</v>
      </c>
      <c r="BH5" s="114" t="s">
        <v>286</v>
      </c>
      <c r="BI5" s="38" t="s">
        <v>110</v>
      </c>
      <c r="BJ5" s="85">
        <v>45880</v>
      </c>
      <c r="BK5" s="84"/>
      <c r="BL5" s="38" t="s">
        <v>114</v>
      </c>
      <c r="BM5" s="115" t="s">
        <v>119</v>
      </c>
      <c r="BN5" s="116" t="s">
        <v>200</v>
      </c>
      <c r="BO5" s="84" t="s">
        <v>244</v>
      </c>
      <c r="BP5" s="84">
        <v>2240</v>
      </c>
      <c r="BQ5" s="117" t="s">
        <v>202</v>
      </c>
      <c r="BR5" s="118" t="s">
        <v>298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Singh</cp:lastModifiedBy>
  <cp:lastPrinted>2025-05-06T06:37:39Z</cp:lastPrinted>
  <dcterms:created xsi:type="dcterms:W3CDTF">2023-04-07T11:05:50Z</dcterms:created>
  <dcterms:modified xsi:type="dcterms:W3CDTF">2025-08-11T08:30:36Z</dcterms:modified>
</cp:coreProperties>
</file>