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8552F0F5-0DA8-4162-8146-96B60B3AF04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<sst xmlns="http://schemas.openxmlformats.org/spreadsheetml/2006/main" count="348" uniqueCount="294">
  <si>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</si>
  <si>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</si>
  <si>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</si>
  <si>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</si>
  <si>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</si>
  <si>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</si>
  <si>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</si>
  <si>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</si>
  <si>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</si>
  <si>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</si>
  <si>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</si>
  <si>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</si>
  <si>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</si>
  <si>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</si>
  <si>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</si>
  <si>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</si>
  <si>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</si>
  <si>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</si>
  <si>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</si>
  <si>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</si>
  <si>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</si>
  <si>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</si>
  <si>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</si>
  <si>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</si>
  <si>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</si>
  <si>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</si>
  <si>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</si>
  <si>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</si>
  <si>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</si>
  <si>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</si>
  <si>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</si>
  <si>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</si>
  <si>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</si>
  <si>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</si>
  <si>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</si>
  <si>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</si>
  <si>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</si>
  <si>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</si>
  <si>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</si>
  <si>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</si>
  <si>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</si>
  <si>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</si>
  <si>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</si>
  <si>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</si>
  <si>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</si>
  <si>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</si>
  <si>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</si>
  <si>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</si>
  <si>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</si>
  <si>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</si>
  <si>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</si>
  <si>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</si>
  <si>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</si>
  <si>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</si>
  <si>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</si>
  <si>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</si>
  <si>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</si>
  <si>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</si>
  <si>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</si>
  <si>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</si>
  <si>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</si>
  <si>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</si>
  <si>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</si>
  <si>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</si>
  <si>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</si>
  <si>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</si>
  <si>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</si>
  <si>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</si>
  <si>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</si>
  <si>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</si>
  <si>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</si>
  <si>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</si>
  <si>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</si>
  <si>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</si>
  <si>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</si>
  <si>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</si>
  <si>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</si>
  <si>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</si>
  <si>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</si>
  <si>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</si>
  <si>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</si>
  <si>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</si>
  <si>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</si>
  <si>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</si>
  <si>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</si>
  <si>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</si>
  <si>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</si>
  <si>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</si>
  <si>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</si>
  <si>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</si>
  <si>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</si>
  <si>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</si>
  <si>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</si>
  <si>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</si>
  <si>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</si>
  <si>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</si>
  <si>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</si>
  <si>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</si>
  <si>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</si>
  <si>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</si>
  <si>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</si>
  <si>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</si>
  <si>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</si>
  <si>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</si>
  <si>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</si>
  <si>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</si>
  <si>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</si>
  <si>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</si>
  <si>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</si>
  <si>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</si>
  <si>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</si>
  <si>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</si>
  <si>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</si>
  <si>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</si>
  <si>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</si>
  <si>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</si>
  <si>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</si>
  <si>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</si>
  <si>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</si>
  <si>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</si>
  <si>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</si>
  <si>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</si>
  <si>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</si>
  <si>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</si>
  <si>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</si>
  <si>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</si>
  <si>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</si>
  <si>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</si>
  <si>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</si>
  <si>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</si>
  <si>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</si>
  <si>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</si>
  <si>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</si>
  <si>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</si>
  <si>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</si>
  <si>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</si>
  <si>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</si>
  <si>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</si>
  <si>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</si>
  <si>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</si>
  <si>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</si>
  <si>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</si>
  <si>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</si>
  <si>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</si>
  <si>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</si>
  <si>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</si>
  <si>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</si>
  <si>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</si>
  <si>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</si>
  <si>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</si>
  <si>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</si>
  <si>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</si>
  <si>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</si>
  <si>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</si>
  <si>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</si>
  <si>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</si>
  <si>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</si>
  <si>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</si>
  <si>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</si>
  <si>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</si>
  <si>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</si>
  <si>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</si>
  <si>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</si>
  <si>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</si>
  <si>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</si>
  <si>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</si>
  <si>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</si>
  <si>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</si>
  <si>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</si>
  <si>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</si>
  <si>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</si>
  <si>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</si>
  <si>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</si>
  <si>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</si>
  <si>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</si>
  <si>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</si>
  <si>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</si>
  <si>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</si>
  <si>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</si>
  <si>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</si>
  <si>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</si>
  <si>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</si>
  <si>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</si>
  <si>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</si>
  <si>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</si>
  <si>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</si>
  <si>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</si>
  <si>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</si>
  <si>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</si>
  <si>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</si>
  <si>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</si>
  <si>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</si>
  <si>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</si>
  <si>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</si>
  <si>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</si>
  <si>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</si>
  <si>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</si>
  <si>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</si>
  <si>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</si>
  <si>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</si>
  <si>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</si>
  <si>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</si>
  <si>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</si>
  <si>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</si>
  <si>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</si>
  <si>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</si>
  <si>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</si>
  <si>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</si>
  <si>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</si>
  <si>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</si>
  <si>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</si>
  <si>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</si>
  <si>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</si>
  <si>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</si>
  <si>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</si>
  <si>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</si>
  <si>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</si>
  <si>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</si>
  <si>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</si>
  <si>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</si>
  <si>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</si>
  <si>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</si>
  <si>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</si>
  <si>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</si>
  <si>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</si>
  <si>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</si>
  <si>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</si>
  <si>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</si>
  <si>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</si>
  <si>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</si>
  <si>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</si>
  <si>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</si>
  <si>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</si>
  <si>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</si>
  <si>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</si>
  <si>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</si>
  <si>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</si>
  <si>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</si>
  <si>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</si>
  <si>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</si>
  <si>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</si>
  <si>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</si>
  <si>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</si>
  <si>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</si>
  <si>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</si>
  <si>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</si>
  <si>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</si>
  <si>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</si>
  <si>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</si>
  <si>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</si>
  <si>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Jamui</t>
  </si>
  <si>
    <t>Aliganj</t>
  </si>
  <si>
    <t>BH3236</t>
  </si>
  <si>
    <t>Kawakol</t>
  </si>
  <si>
    <t>SF0078165</t>
  </si>
  <si>
    <t>Sanoj Kumar Sharma</t>
  </si>
  <si>
    <t>524390</t>
  </si>
  <si>
    <t>sarita  524390 G9</t>
  </si>
  <si>
    <t>Chetana</t>
  </si>
  <si>
    <t>SID951375576517</t>
  </si>
  <si>
    <t>OBC</t>
  </si>
  <si>
    <t>HINDU</t>
  </si>
  <si>
    <t>Agriculture &amp; Farming</t>
  </si>
  <si>
    <t>MUNNI DEVI</t>
  </si>
  <si>
    <t>31-Mar-2024</t>
  </si>
  <si>
    <t>Wed</t>
  </si>
  <si>
    <t>3</t>
  </si>
  <si>
    <t>4 Yrs</t>
  </si>
  <si>
    <t>02 Mar 2020</t>
  </si>
  <si>
    <t>&gt; 4 to 6 Years</t>
  </si>
  <si>
    <t>01-May-2024</t>
  </si>
  <si>
    <t>05-Aug-2025</t>
  </si>
  <si>
    <t>Open</t>
  </si>
  <si>
    <t>Anug Kumar/SF0097354</t>
  </si>
  <si>
    <t>Creadit Assistant</t>
  </si>
  <si>
    <t>One month 04/12/2024 EMI collected amount Rs. 3420 /- by LO Sanoj Kumar Sharma/SF0078165 but He was not posted same day in FIMO and same collected amount Rs. 3420 /- posted in Fimo on 05/08/2025.</t>
  </si>
  <si>
    <t>CSS</t>
  </si>
  <si>
    <t>Vivek Singh/SF0090494</t>
  </si>
  <si>
    <t>Shashank Verma/SF0078743</t>
  </si>
  <si>
    <t>Umesh Kumar/SF0032596</t>
  </si>
  <si>
    <t>Saket Nath Thakur/SF0062081</t>
  </si>
  <si>
    <t>Completed-Report Submitted</t>
  </si>
  <si>
    <t>Bihar</t>
  </si>
  <si>
    <t>During the physical cash verification I found cash short amount Rs. 57601 /-</t>
  </si>
  <si>
    <t>Single Staff</t>
  </si>
  <si>
    <t>G-2</t>
  </si>
  <si>
    <t xml:space="preserve">Umesh Sharma </t>
  </si>
  <si>
    <t>SF0098102</t>
  </si>
  <si>
    <t>Branch Quality Manager</t>
  </si>
  <si>
    <t>Available &amp; Updated</t>
  </si>
  <si>
    <t>Reporting Time : 07 -Aug-2025 Thursday 07:00AM</t>
  </si>
  <si>
    <t>FIR Not Filled</t>
  </si>
  <si>
    <t>FN25-26-01755</t>
  </si>
  <si>
    <t>Shortage amount Rs. 57601 /- in side the safe locker and safe locker key has forgot by LO Ritik Raushan/SF0067546 , for the same issue mail rasied to HO and accountant team.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</si>
</sst>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BH3236</v>
      </c>
      <c r="D5" s="63" t="str">
        <f>IF('Physical Cash at Safe'!D28="Yes", 'Physical Cash at Safe'!A4, 'Borrower Wise Details'!C5)</f>
        <v>Aliganj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45848</v>
      </c>
      <c r="H5" s="107" t="s">
        <v>276</v>
      </c>
      <c r="I5" s="61">
        <v>45860</v>
      </c>
      <c r="J5" s="74" t="str">
        <f>IF('Physical Cash at Safe'!D28="Yes",'Physical Cash at Safe'!E28,IF('Borrower Wise Details'!D5&lt;&gt;"",'Borrower Wise Details'!D5,""))</f>
        <v>FN25-26-01755</v>
      </c>
      <c r="K5" s="81">
        <v>1</v>
      </c>
      <c r="L5" s="82">
        <v>3420</v>
      </c>
      <c r="M5" s="82">
        <v>0</v>
      </c>
      <c r="N5" s="82" t="s">
        <v>279</v>
      </c>
      <c r="O5" s="82" t="s">
        <v>278</v>
      </c>
      <c r="P5" s="82" t="s">
        <v>277</v>
      </c>
      <c r="Q5" s="82" t="s">
        <v>280</v>
      </c>
      <c r="R5" s="75" t="str">
        <f>IF('Physical Cash at Safe'!$D$28="Yes", 'Physical Cash at Safe'!$A$28, IF('Borrower Wise Details'!F5&lt;&gt;"", 'Borrower Wise Details'!F5, ""))</f>
        <v>Sanoj Kumar Sharma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SF0078165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45876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45881</v>
      </c>
      <c r="AH5" s="70" t="s">
        <v>275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68" t="str">
        <f>IF(OR('Fraud Investigation Report'!R5="", 'Fraud Investigation Report'!R5=0), "", 'Fraud Investigation Report'!R5)</f>
        <v>Sanoj Kumar Sharma</v>
      </c>
      <c r="E5" s="68" t="str">
        <f>IF(OR('Fraud Investigation Report'!T5="", 'Fraud Investigation Report'!T5=0), "", 'Fraud Investigation Report'!T5)</f>
        <v>SF0078165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FN25-26-01755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3420</v>
      </c>
      <c r="O5" s="69">
        <f>IF('Fraud Investigation Report'!AD5="", "", 'Fraud Investigation Report'!AD5)</f>
        <v>3420</v>
      </c>
      <c r="P5" s="126">
        <f>IF(AND(N5="", O5=""), "", IF(O5="", N5, N5 - IF(ISNUMBER(O5), O5, 0)))</f>
        <v>0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3" activePane="bottomLeft" state="frozen"/>
      <selection pane="bottomLeft" activeCell="E9" sqref="E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282</v>
      </c>
      <c r="B6" s="18">
        <v>45876</v>
      </c>
      <c r="C6" s="18">
        <v>45875</v>
      </c>
      <c r="D6" s="18">
        <v>45876</v>
      </c>
      <c r="E6" s="19">
        <v>0.25347222222222221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732</v>
      </c>
      <c r="E11" s="23">
        <f t="shared" ref="E11:E17" si="0">D11*A11</f>
        <v>366000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494</v>
      </c>
      <c r="E12" s="23">
        <f t="shared" si="0"/>
        <v>98800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696</v>
      </c>
      <c r="E13" s="23">
        <f t="shared" si="0"/>
        <v>69600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47</v>
      </c>
      <c r="E14" s="23">
        <f t="shared" si="0"/>
        <v>2350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594645</v>
      </c>
      <c r="C18" s="23">
        <f>B18</f>
        <v>594645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594645</v>
      </c>
      <c r="D19" s="30" t="s">
        <v>76</v>
      </c>
      <c r="E19" s="31">
        <f>SUM(E10:E18)</f>
        <v>537044</v>
      </c>
    </row>
    <row r="20" spans="1:5" ht="30" customHeight="1" x14ac:dyDescent="0.35">
      <c r="A20" s="143" t="s">
        <v>97</v>
      </c>
      <c r="B20" s="144"/>
      <c r="C20" s="32">
        <v>537044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57601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0" t="s">
        <v>283</v>
      </c>
      <c r="C24" s="130"/>
      <c r="D24" s="130"/>
      <c r="E24" s="130"/>
    </row>
    <row r="25" spans="1:5" ht="57.75" customHeight="1" x14ac:dyDescent="0.35">
      <c r="A25" s="36" t="s">
        <v>81</v>
      </c>
      <c r="B25" s="152" t="s">
        <v>293</v>
      </c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55" t="s">
        <v>218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284</v>
      </c>
      <c r="C32" s="37" t="s">
        <v>82</v>
      </c>
      <c r="D32" s="153" t="s">
        <v>289</v>
      </c>
      <c r="E32" s="154"/>
    </row>
    <row r="33" spans="1:5" ht="18" customHeight="1" x14ac:dyDescent="0.35">
      <c r="A33" s="37" t="s">
        <v>83</v>
      </c>
      <c r="B33" s="106" t="s">
        <v>285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220</v>
      </c>
      <c r="B34" s="38" t="s">
        <v>286</v>
      </c>
      <c r="C34" s="39" t="s">
        <v>221</v>
      </c>
      <c r="D34" s="149"/>
      <c r="E34" s="150"/>
    </row>
    <row r="35" spans="1:5" ht="26" x14ac:dyDescent="0.35">
      <c r="A35" s="39" t="s">
        <v>222</v>
      </c>
      <c r="B35" s="38" t="s">
        <v>287</v>
      </c>
      <c r="C35" s="39" t="s">
        <v>224</v>
      </c>
      <c r="D35" s="149"/>
      <c r="E35" s="150"/>
    </row>
    <row r="36" spans="1:5" ht="25.5" customHeight="1" x14ac:dyDescent="0.35">
      <c r="A36" s="39" t="s">
        <v>223</v>
      </c>
      <c r="B36" s="38" t="s">
        <v>288</v>
      </c>
      <c r="C36" s="39" t="s">
        <v>225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S1" zoomScale="90" zoomScaleNormal="90" workbookViewId="0">
      <selection activeCell="X5" sqref="X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95.63281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BH3236</v>
      </c>
      <c r="C5" s="119" t="str">
        <f>IF('Loan Outstanding Report'!$H$5="", "", 'Loan Outstanding Report'!$H$5)</f>
        <v>Aliganj</v>
      </c>
      <c r="D5" s="41" t="s">
        <v>292</v>
      </c>
      <c r="E5" s="65">
        <v>45876</v>
      </c>
      <c r="F5" s="38" t="s">
        <v>255</v>
      </c>
      <c r="G5" s="49" t="s">
        <v>254</v>
      </c>
      <c r="H5" s="49" t="s">
        <v>274</v>
      </c>
      <c r="I5" s="120" t="s">
        <v>256</v>
      </c>
      <c r="J5" s="120" t="s">
        <v>259</v>
      </c>
      <c r="K5" s="120" t="s">
        <v>263</v>
      </c>
      <c r="L5" s="11">
        <v>356187791</v>
      </c>
      <c r="M5" s="65" t="s">
        <v>264</v>
      </c>
      <c r="N5" s="124">
        <v>64000</v>
      </c>
      <c r="O5" s="124">
        <v>3420</v>
      </c>
      <c r="P5" s="121" t="s">
        <v>139</v>
      </c>
      <c r="Q5" s="80">
        <v>45630</v>
      </c>
      <c r="R5" s="124">
        <v>3420</v>
      </c>
      <c r="S5" s="124">
        <v>3420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P1" zoomScale="80" zoomScaleNormal="80" workbookViewId="0">
      <selection activeCell="BR17" sqref="BR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62.36328125" style="99" bestFit="1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290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23188</v>
      </c>
      <c r="J5" s="38" t="s">
        <v>253</v>
      </c>
      <c r="K5" s="84">
        <v>23188</v>
      </c>
      <c r="L5" s="84" t="s">
        <v>254</v>
      </c>
      <c r="M5" s="38" t="s">
        <v>255</v>
      </c>
      <c r="N5" s="84">
        <v>33863</v>
      </c>
      <c r="O5" s="84" t="s">
        <v>256</v>
      </c>
      <c r="P5" s="84">
        <v>809312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356187791</v>
      </c>
      <c r="Z5" s="38" t="s">
        <v>263</v>
      </c>
      <c r="AA5" s="108" t="s">
        <v>264</v>
      </c>
      <c r="AB5" s="84">
        <v>64000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3420</v>
      </c>
      <c r="AK5" s="84">
        <v>3420</v>
      </c>
      <c r="AL5" s="108" t="s">
        <v>271</v>
      </c>
      <c r="AM5" s="84">
        <v>36105.83</v>
      </c>
      <c r="AN5" s="112">
        <v>15194.17</v>
      </c>
      <c r="AO5" s="112">
        <v>51300</v>
      </c>
      <c r="AP5" s="112">
        <v>27894.17</v>
      </c>
      <c r="AQ5" s="112">
        <v>3054.83</v>
      </c>
      <c r="AR5" s="112">
        <v>30949</v>
      </c>
      <c r="AS5" s="112">
        <v>0</v>
      </c>
      <c r="AT5" s="112">
        <v>0</v>
      </c>
      <c r="AU5" s="112">
        <v>0</v>
      </c>
      <c r="AV5" s="84">
        <v>15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/>
      <c r="BG5" s="84" t="s">
        <v>259</v>
      </c>
      <c r="BH5" s="114" t="s">
        <v>273</v>
      </c>
      <c r="BI5" s="38" t="s">
        <v>110</v>
      </c>
      <c r="BJ5" s="85">
        <v>45876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3420</v>
      </c>
      <c r="BQ5" s="117" t="s">
        <v>202</v>
      </c>
      <c r="BR5" s="118" t="s">
        <v>275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2025-08-12T10:29:44Z</dcterms:modified>
</cp:coreProperties>
</file>