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Padrauna_CLV/"/>
    </mc:Choice>
  </mc:AlternateContent>
  <xr:revisionPtr revIDLastSave="29" documentId="13_ncr:1_{E637CF60-F819-44AC-96FF-85575E30894B}" xr6:coauthVersionLast="47" xr6:coauthVersionMax="47" xr10:uidLastSave="{697D33B3-0B11-4987-9129-B7CE53E4617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<sst xmlns="http://schemas.openxmlformats.org/spreadsheetml/2006/main" count="349" uniqueCount="293">
  <si>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</si>
  <si>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</si>
  <si>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</si>
  <si>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</si>
  <si>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</si>
  <si>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</si>
  <si>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</si>
  <si>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</si>
  <si>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</si>
  <si>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</si>
  <si>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</si>
  <si>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</si>
  <si>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</si>
  <si>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</si>
  <si>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</si>
  <si>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</si>
  <si>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</si>
  <si>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</si>
  <si>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</si>
  <si>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</si>
  <si>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</si>
  <si>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</si>
  <si>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</si>
  <si>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</si>
  <si>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</si>
  <si>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</si>
  <si>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</si>
  <si>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</si>
  <si>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</si>
  <si>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</si>
  <si>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</si>
  <si>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</si>
  <si>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</si>
  <si>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</si>
  <si>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</si>
  <si>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</si>
  <si>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</si>
  <si>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</si>
  <si>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</si>
  <si>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</si>
  <si>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</si>
  <si>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</si>
  <si>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</si>
  <si>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</si>
  <si>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</si>
  <si>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</si>
  <si>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</si>
  <si>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</si>
  <si>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</si>
  <si>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</si>
  <si>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</si>
  <si>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</si>
  <si>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</si>
  <si>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</si>
  <si>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</si>
  <si>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</si>
  <si>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</si>
  <si>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</si>
  <si>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</si>
  <si>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</si>
  <si>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</si>
  <si>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</si>
  <si>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</si>
  <si>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</si>
  <si>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</si>
  <si>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</si>
  <si>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</si>
  <si>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</si>
  <si>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</si>
  <si>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</si>
  <si>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</si>
  <si>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</si>
  <si>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</si>
  <si>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</si>
  <si>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</si>
  <si>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</si>
  <si>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</si>
  <si>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</si>
  <si>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</si>
  <si>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</si>
  <si>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</si>
  <si>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</si>
  <si>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</si>
  <si>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</si>
  <si>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</si>
  <si>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</si>
  <si>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</si>
  <si>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</si>
  <si>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</si>
  <si>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</si>
  <si>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</si>
  <si>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</si>
  <si>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</si>
  <si>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</si>
  <si>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</si>
  <si>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</si>
  <si>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</si>
  <si>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</si>
  <si>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</si>
  <si>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</si>
  <si>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</si>
  <si>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</si>
  <si>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</si>
  <si>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</si>
  <si>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</si>
  <si>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</si>
  <si>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</si>
  <si>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</si>
  <si>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</si>
  <si>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</si>
  <si>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</si>
  <si>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</si>
  <si>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</si>
  <si>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</si>
  <si>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</si>
  <si>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</si>
  <si>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</si>
  <si>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</si>
  <si>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</si>
  <si>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</si>
  <si>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</si>
  <si>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</si>
  <si>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</si>
  <si>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</si>
  <si>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</si>
  <si>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</si>
  <si>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</si>
  <si>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</si>
  <si>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</si>
  <si>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</si>
  <si>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</si>
  <si>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</si>
  <si>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</si>
  <si>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</si>
  <si>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</si>
  <si>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</si>
  <si>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</si>
  <si>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</si>
  <si>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</si>
  <si>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</si>
  <si>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</si>
  <si>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</si>
  <si>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</si>
  <si>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</si>
  <si>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</si>
  <si>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</si>
  <si>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</si>
  <si>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</si>
  <si>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</si>
  <si>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</si>
  <si>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</si>
  <si>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</si>
  <si>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</si>
  <si>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</si>
  <si>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</si>
  <si>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</si>
  <si>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</si>
  <si>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</si>
  <si>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</si>
  <si>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</si>
  <si>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</si>
  <si>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</si>
  <si>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</si>
  <si>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</si>
  <si>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</si>
  <si>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</si>
  <si>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</si>
  <si>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</si>
  <si>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</si>
  <si>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</si>
  <si>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</si>
  <si>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</si>
  <si>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</si>
  <si>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</si>
  <si>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</si>
  <si>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</si>
  <si>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</si>
  <si>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</si>
  <si>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</si>
  <si>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</si>
  <si>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</si>
  <si>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</si>
  <si>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</si>
  <si>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</si>
  <si>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</si>
  <si>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</si>
  <si>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</si>
  <si>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</si>
  <si>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</si>
  <si>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</si>
  <si>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</si>
  <si>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</si>
  <si>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</si>
  <si>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</si>
  <si>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</si>
  <si>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</si>
  <si>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</si>
  <si>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</si>
  <si>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</si>
  <si>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</si>
  <si>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</si>
  <si>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</si>
  <si>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</si>
  <si>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</si>
  <si>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</si>
  <si>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</si>
  <si>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</si>
  <si>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</si>
  <si>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</si>
  <si>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</si>
  <si>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</si>
  <si>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</si>
  <si>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</si>
  <si>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</si>
  <si>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</si>
  <si>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</si>
  <si>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</si>
  <si>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</si>
  <si>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</si>
  <si>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</si>
  <si>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</si>
  <si>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</si>
  <si>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</si>
  <si>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</si>
  <si>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</si>
  <si>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</si>
  <si>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</si>
  <si>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</si>
  <si>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</si>
  <si>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</si>
  <si>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</si>
  <si>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</si>
  <si>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</si>
  <si>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</si>
  <si>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</si>
  <si>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</si>
  <si>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</si>
  <si>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</si>
  <si>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</si>
  <si>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</si>
  <si>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</si>
  <si>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</si>
  <si>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</si>
  <si>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</si>
  <si>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</si>
  <si>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</si>
  <si>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</si>
  <si>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</si>
  <si>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Maharajganj</t>
  </si>
  <si>
    <t>Bhathat</t>
  </si>
  <si>
    <t>UP3545</t>
  </si>
  <si>
    <t>Padrauna</t>
  </si>
  <si>
    <t>Padrauna City</t>
  </si>
  <si>
    <t>SF0089957</t>
  </si>
  <si>
    <t>AkshayKumar Kannoujiya</t>
  </si>
  <si>
    <t>WARD NO 13 GARUN NAGAR C8</t>
  </si>
  <si>
    <t>WARD NO 13 GARUN NAGAR C8 Padrauna Yashmin 21</t>
  </si>
  <si>
    <t>Chetana</t>
  </si>
  <si>
    <t>SSF4307746</t>
  </si>
  <si>
    <t>OBC</t>
  </si>
  <si>
    <t>MUSLIM</t>
  </si>
  <si>
    <t>Irrigation</t>
  </si>
  <si>
    <t>SHAHAJAHA KHATUN</t>
  </si>
  <si>
    <t>14-Aug-2023</t>
  </si>
  <si>
    <t>08</t>
  </si>
  <si>
    <t>1</t>
  </si>
  <si>
    <t>1 Yrs</t>
  </si>
  <si>
    <t>14 Aug 2023</t>
  </si>
  <si>
    <t>&lt;= 2 Years</t>
  </si>
  <si>
    <t>08-Sep-2023</t>
  </si>
  <si>
    <t>30-Sep-2024</t>
  </si>
  <si>
    <t>&gt;180</t>
  </si>
  <si>
    <t>Open</t>
  </si>
  <si>
    <t>Trayambkeshvar Pandey/SF0077916</t>
  </si>
  <si>
    <t>FN25-26-01769</t>
  </si>
  <si>
    <t>SF0070651</t>
  </si>
  <si>
    <t>Business</t>
  </si>
  <si>
    <t>Sudhir Tiwari/SF0098608</t>
  </si>
  <si>
    <t>Nand Kishore Rai/SF0097965</t>
  </si>
  <si>
    <t>Vipin yadav/SF0071928</t>
  </si>
  <si>
    <t>Completed-Report Submitted</t>
  </si>
  <si>
    <t>Resigned-Exited</t>
  </si>
  <si>
    <t>352500772</t>
  </si>
  <si>
    <t>Reporting Time : 07:00 AM</t>
  </si>
  <si>
    <t>As per loan card, digital payment screenshot and borrower, LO Kishan Kumar Yadav/SF0070651 collected below mentioned amount from borrower Shahajaha Khatun/352500772 but the same was not posted in the FIMO.
# Collected an EMI amount of Rs. 2,240/- on 08-Sep-2024 
# Collected the precloser amount of Rs. 21,683/- on 14-Sep-2024 (Through Phone Pay)
LO kept this amount in his pocket and posted the below mentioned EMI amount in the FIMO 
# posted an EMI amount of Rs. 2,240/- on date 30-Sep-2024. (Transaction Date: 07-Oct-2024)
# Total Fraud amount is Rs. 23,923/-
# Total Recoverd amount of Rs. 2,240/-.
# To be recovered amount is Rs. 21,683/-
Borrower written statement, loan card and digital payment screenshot available.</t>
  </si>
  <si>
    <t>Kishan Kumar Yadav</t>
  </si>
  <si>
    <t>Loan Officer</t>
  </si>
  <si>
    <t>As per digital payment screenshot, LO Kishan Kumar Yadav/SF0070651 collected below mentioned precloser amount from borrower Shahajaha Khatun/352500772 but the same was not posted in the FIMO.
# Collected the precloser amount of Rs. 21,683/- on 14-Sep-2024 (Through Phone Pay)
Borrower written statement, loan card and digital payment screenshot available.</t>
  </si>
  <si>
    <t>No Action Taken</t>
  </si>
  <si>
    <t xml:space="preserve">As per loan card, LO Kishan Kumar Yadav/SF0070651 collected below mentioned amount from borrower Shahajaha Khatun/352500772 but the same was not posted in the FIMO.
# Collected an EMI amount of Rs. 2,240/- on 08-Sep-2024 
LO kept this amount in his pocket and posted the below mentioned EMI amount in the FIMO 
# Posted an EMI amount of Rs. 2,240/- on date 30-Sep-2024. (Transaction Date: 07-Oct-2024) </t>
  </si>
  <si>
    <t>Form Date : 13-Aug-2025</t>
  </si>
  <si>
    <t>To Date : 13-Aug-2025</t>
  </si>
  <si>
    <t>Pintu Patel/SF0093701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</si>
</sst>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UP3545</v>
      </c>
      <c r="D5" s="63" t="str">
        <f>IF('Physical Cash at Safe'!D28="Yes", 'Physical Cash at Safe'!A4, 'Borrower Wise Details'!C5)</f>
        <v>Padrauna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45881</v>
      </c>
      <c r="H5" s="107" t="s">
        <v>276</v>
      </c>
      <c r="I5" s="61">
        <v>45881</v>
      </c>
      <c r="J5" s="74" t="str">
        <f>IF('Physical Cash at Safe'!D28="Yes",'Physical Cash at Safe'!E28,IF('Borrower Wise Details'!D5&lt;&gt;"",'Borrower Wise Details'!D5,""))</f>
        <v>FN25-26-01769</v>
      </c>
      <c r="K5" s="81">
        <v>1</v>
      </c>
      <c r="L5" s="82">
        <v>21683</v>
      </c>
      <c r="M5" s="82">
        <v>0</v>
      </c>
      <c r="N5" s="82" t="s">
        <v>292</v>
      </c>
      <c r="O5" s="82" t="s">
        <v>277</v>
      </c>
      <c r="P5" s="82" t="s">
        <v>278</v>
      </c>
      <c r="Q5" s="82" t="s">
        <v>279</v>
      </c>
      <c r="R5" s="75" t="str">
        <f>IF('Physical Cash at Safe'!$D$28="Yes", 'Physical Cash at Safe'!$A$28, IF('Borrower Wise Details'!F5&lt;&gt;"", 'Borrower Wise Details'!F5, ""))</f>
        <v>Kishan 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SF0070651</v>
      </c>
      <c r="U5" s="77" t="s">
        <v>281</v>
      </c>
      <c r="V5" s="61">
        <v>45564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280</v>
      </c>
      <c r="Z5" s="61">
        <v>45882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23923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21683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45897</v>
      </c>
      <c r="AH5" s="70" t="s">
        <v>284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UP3545</v>
      </c>
      <c r="C5" s="50" t="str">
        <f>IF('Fraud Investigation Report'!D5="", "", 'Fraud Investigation Report'!D5)</f>
        <v>Padrauna</v>
      </c>
      <c r="D5" s="68" t="str">
        <f>IF(OR('Fraud Investigation Report'!R5="", 'Fraud Investigation Report'!R5=0), "", 'Fraud Investigation Report'!R5)</f>
        <v>Kishan Kumar Yadav</v>
      </c>
      <c r="E5" s="68" t="str">
        <f>IF(OR('Fraud Investigation Report'!T5="", 'Fraud Investigation Report'!T5=0), "", 'Fraud Investigation Report'!T5)</f>
        <v>SF0070651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21683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23923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21683</v>
      </c>
      <c r="Q5" s="49" t="s">
        <v>244</v>
      </c>
      <c r="R5" s="84" t="s">
        <v>288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4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90" zoomScaleNormal="9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UP3545</v>
      </c>
      <c r="C5" s="119" t="str">
        <f>IF('Loan Outstanding Report'!$H$5="", "", 'Loan Outstanding Report'!$H$5)</f>
        <v>Padrauna</v>
      </c>
      <c r="D5" s="41" t="s">
        <v>274</v>
      </c>
      <c r="E5" s="65">
        <v>45882</v>
      </c>
      <c r="F5" s="38" t="s">
        <v>285</v>
      </c>
      <c r="G5" s="49" t="s">
        <v>275</v>
      </c>
      <c r="H5" s="49" t="s">
        <v>286</v>
      </c>
      <c r="I5" s="120" t="s">
        <v>255</v>
      </c>
      <c r="J5" s="120" t="s">
        <v>258</v>
      </c>
      <c r="K5" s="120" t="s">
        <v>262</v>
      </c>
      <c r="L5" s="11" t="s">
        <v>282</v>
      </c>
      <c r="M5" s="65" t="s">
        <v>263</v>
      </c>
      <c r="N5" s="124">
        <v>42000</v>
      </c>
      <c r="O5" s="124">
        <v>2240</v>
      </c>
      <c r="P5" s="121" t="s">
        <v>140</v>
      </c>
      <c r="Q5" s="80">
        <v>45549</v>
      </c>
      <c r="R5" s="124">
        <v>21683</v>
      </c>
      <c r="S5" s="124">
        <v>0</v>
      </c>
      <c r="T5" s="124">
        <v>0</v>
      </c>
      <c r="U5" s="125">
        <f t="shared" ref="U5" si="0">IF(AND(ISBLANK(R5),ISBLANK(S5),ISBLANK(T5)),"",R5-(S5+T5))</f>
        <v>21683</v>
      </c>
      <c r="V5" s="117" t="s">
        <v>203</v>
      </c>
      <c r="W5" s="122" t="s">
        <v>287</v>
      </c>
    </row>
    <row r="6" spans="1:23" ht="25" customHeight="1" x14ac:dyDescent="0.3">
      <c r="A6" s="64">
        <v>2</v>
      </c>
      <c r="B6" s="60" t="str">
        <f>IF(J6&lt;&gt;"", $B$5, "")</f>
        <v>UP3545</v>
      </c>
      <c r="C6" s="119" t="str">
        <f>IF(J6&lt;&gt;"", $C$5, "")</f>
        <v>Padrauna</v>
      </c>
      <c r="D6" s="41" t="s">
        <v>274</v>
      </c>
      <c r="E6" s="65">
        <v>45882</v>
      </c>
      <c r="F6" s="38" t="s">
        <v>285</v>
      </c>
      <c r="G6" s="49" t="s">
        <v>275</v>
      </c>
      <c r="H6" s="49" t="s">
        <v>286</v>
      </c>
      <c r="I6" s="120" t="s">
        <v>255</v>
      </c>
      <c r="J6" s="120" t="s">
        <v>258</v>
      </c>
      <c r="K6" s="120" t="s">
        <v>262</v>
      </c>
      <c r="L6" s="11">
        <v>352500772</v>
      </c>
      <c r="M6" s="65" t="s">
        <v>263</v>
      </c>
      <c r="N6" s="124">
        <v>42000</v>
      </c>
      <c r="O6" s="124">
        <v>2240</v>
      </c>
      <c r="P6" s="121" t="s">
        <v>139</v>
      </c>
      <c r="Q6" s="80">
        <v>45543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289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K9" sqref="BK9"/>
    </sheetView>
  </sheetViews>
  <sheetFormatPr defaultColWidth="0" defaultRowHeight="14.5" zeroHeight="1" x14ac:dyDescent="0.35"/>
  <cols>
    <col min="1" max="1" width="8.54296875" style="99" customWidth="1"/>
    <col min="2" max="2" width="10.089843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8.63281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290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185333</v>
      </c>
      <c r="J5" s="38" t="s">
        <v>252</v>
      </c>
      <c r="K5" s="84">
        <v>185333</v>
      </c>
      <c r="L5" s="84" t="s">
        <v>253</v>
      </c>
      <c r="M5" s="38" t="s">
        <v>254</v>
      </c>
      <c r="N5" s="84">
        <v>364022</v>
      </c>
      <c r="O5" s="84" t="s">
        <v>255</v>
      </c>
      <c r="P5" s="84">
        <v>525927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352500772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20324.52</v>
      </c>
      <c r="AN5" s="112">
        <v>8795.48</v>
      </c>
      <c r="AO5" s="112">
        <v>29120</v>
      </c>
      <c r="AP5" s="112">
        <v>21675.48</v>
      </c>
      <c r="AQ5" s="112">
        <v>2776.52</v>
      </c>
      <c r="AR5" s="112">
        <v>24452</v>
      </c>
      <c r="AS5" s="112">
        <v>21675.48</v>
      </c>
      <c r="AT5" s="112">
        <v>2776.52</v>
      </c>
      <c r="AU5" s="112">
        <v>24452</v>
      </c>
      <c r="AV5" s="84">
        <v>24</v>
      </c>
      <c r="AW5" s="84">
        <v>318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/>
      <c r="BH5" s="114" t="s">
        <v>273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23923</v>
      </c>
      <c r="BQ5" s="117" t="s">
        <v>209</v>
      </c>
      <c r="BR5" s="129" t="s">
        <v>284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2025-08-28T16:25:11Z</dcterms:modified>
</cp:coreProperties>
</file>