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jaykumar_gour_spandanasphoorty_com/Documents/Desktop/Dibai_CLV/"/>
    </mc:Choice>
  </mc:AlternateContent>
  <xr:revisionPtr revIDLastSave="307" documentId="8_{3FBF647F-5D9F-4FEC-A389-4BF0F7D8376B}" xr6:coauthVersionLast="47" xr6:coauthVersionMax="47" xr10:uidLastSave="{1911F01B-E1F0-4F1F-B526-26B5D3E4449B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<sst xmlns="http://schemas.openxmlformats.org/spreadsheetml/2006/main" count="335" uniqueCount="288">
  <si>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</si>
  <si>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</si>
  <si>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</si>
  <si>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</si>
  <si>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</si>
  <si>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</si>
  <si>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</si>
  <si>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</si>
  <si>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</si>
  <si>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</si>
  <si>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</si>
  <si>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</si>
  <si>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</si>
  <si>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</si>
  <si>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</si>
  <si>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</si>
  <si>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</si>
  <si>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</si>
  <si>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</si>
  <si>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</si>
  <si>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</si>
  <si>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</si>
  <si>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</si>
  <si>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</si>
  <si>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</si>
  <si>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</si>
  <si>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</si>
  <si>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</si>
  <si>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</si>
  <si>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</si>
  <si>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</si>
  <si>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</si>
  <si>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</si>
  <si>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</si>
  <si>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</si>
  <si>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</si>
  <si>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</si>
  <si>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</si>
  <si>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</si>
  <si>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</si>
  <si>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</si>
  <si>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</si>
  <si>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</si>
  <si>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</si>
  <si>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</si>
  <si>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</si>
  <si>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</si>
  <si>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</si>
  <si>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</si>
  <si>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</si>
  <si>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</si>
  <si>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</si>
  <si>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</si>
  <si>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</si>
  <si>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</si>
  <si>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</si>
  <si>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</si>
  <si>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</si>
  <si>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</si>
  <si>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</si>
  <si>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</si>
  <si>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</si>
  <si>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</si>
  <si>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</si>
  <si>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</si>
  <si>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</si>
  <si>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</si>
  <si>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</si>
  <si>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</si>
  <si>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</si>
  <si>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</si>
  <si>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</si>
  <si>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</si>
  <si>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</si>
  <si>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</si>
  <si>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</si>
  <si>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</si>
  <si>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</si>
  <si>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</si>
  <si>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</si>
  <si>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</si>
  <si>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</si>
  <si>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</si>
  <si>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</si>
  <si>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</si>
  <si>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</si>
  <si>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</si>
  <si>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</si>
  <si>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</si>
  <si>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</si>
  <si>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</si>
  <si>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</si>
  <si>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</si>
  <si>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</si>
  <si>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</si>
  <si>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</si>
  <si>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</si>
  <si>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</si>
  <si>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</si>
  <si>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</si>
  <si>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</si>
  <si>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</si>
  <si>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</si>
  <si>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</si>
  <si>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</si>
  <si>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</si>
  <si>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</si>
  <si>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</si>
  <si>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</si>
  <si>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</si>
  <si>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</si>
  <si>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</si>
  <si>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</si>
  <si>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</si>
  <si>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</si>
  <si>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</si>
  <si>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</si>
  <si>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</si>
  <si>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</si>
  <si>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</si>
  <si>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</si>
  <si>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</si>
  <si>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</si>
  <si>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</si>
  <si>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</si>
  <si>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</si>
  <si>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</si>
  <si>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</si>
  <si>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</si>
  <si>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</si>
  <si>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</si>
  <si>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</si>
  <si>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</si>
  <si>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</si>
  <si>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</si>
  <si>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</si>
  <si>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</si>
  <si>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</si>
  <si>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</si>
  <si>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</si>
  <si>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</si>
  <si>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</si>
  <si>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</si>
  <si>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</si>
  <si>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</si>
  <si>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</si>
  <si>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</si>
  <si>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</si>
  <si>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</si>
  <si>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</si>
  <si>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</si>
  <si>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</si>
  <si>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</si>
  <si>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</si>
  <si>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</si>
  <si>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</si>
  <si>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</si>
  <si>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</si>
  <si>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</si>
  <si>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</si>
  <si>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</si>
  <si>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</si>
  <si>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</si>
  <si>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</si>
  <si>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</si>
  <si>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</si>
  <si>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</si>
  <si>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</si>
  <si>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</si>
  <si>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</si>
  <si>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</si>
  <si>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</si>
  <si>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</si>
  <si>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</si>
  <si>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</si>
  <si>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</si>
  <si>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</si>
  <si>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</si>
  <si>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</si>
  <si>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</si>
  <si>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</si>
  <si>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</si>
  <si>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</si>
  <si>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</si>
  <si>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</si>
  <si>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</si>
  <si>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</si>
  <si>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</si>
  <si>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</si>
  <si>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</si>
  <si>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</si>
  <si>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</si>
  <si>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</si>
  <si>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</si>
  <si>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</si>
  <si>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</si>
  <si>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</si>
  <si>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</si>
  <si>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</si>
  <si>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</si>
  <si>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</si>
  <si>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</si>
  <si>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</si>
  <si>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</si>
  <si>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</si>
  <si>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</si>
  <si>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</si>
  <si>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</si>
  <si>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</si>
  <si>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</si>
  <si>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</si>
  <si>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</si>
  <si>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</si>
  <si>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</si>
  <si>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</si>
  <si>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</si>
  <si>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</si>
  <si>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</si>
  <si>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</si>
  <si>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</si>
  <si>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</si>
  <si>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</si>
  <si>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</si>
  <si>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</si>
  <si>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</si>
  <si>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</si>
  <si>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</si>
  <si>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</si>
  <si>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</si>
  <si>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</si>
  <si>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</si>
  <si>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</si>
  <si>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</si>
  <si>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</si>
  <si>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</si>
  <si>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</si>
  <si>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</si>
  <si>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</si>
  <si>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</si>
  <si>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</si>
  <si>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</si>
  <si>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</si>
  <si>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</si>
  <si>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</si>
  <si>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</si>
  <si>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Uttar Pradesh</t>
  </si>
  <si>
    <t>Chetana Weekly</t>
  </si>
  <si>
    <t>OBC</t>
  </si>
  <si>
    <t>HINDU</t>
  </si>
  <si>
    <t>Animal Husbandry &amp; Poultry</t>
  </si>
  <si>
    <t>1</t>
  </si>
  <si>
    <t>1 Yrs</t>
  </si>
  <si>
    <t>&lt;= 2 Years</t>
  </si>
  <si>
    <t>19-Mar-2024</t>
  </si>
  <si>
    <t>Open</t>
  </si>
  <si>
    <t>Completed-Report Submitted</t>
  </si>
  <si>
    <t>No Action Taken</t>
  </si>
  <si>
    <t>Meerut</t>
  </si>
  <si>
    <t>Modi Nagar</t>
  </si>
  <si>
    <t>Dibai</t>
  </si>
  <si>
    <t>UP3441</t>
  </si>
  <si>
    <t>BIBIYANA</t>
  </si>
  <si>
    <t>SF0090878</t>
  </si>
  <si>
    <t>Lavkush Kumar</t>
  </si>
  <si>
    <t>BIBIYANA C5</t>
  </si>
  <si>
    <t>BIBIYANA C5 Bibiyana1</t>
  </si>
  <si>
    <t>SSF5739057</t>
  </si>
  <si>
    <t>MUKESH RANI</t>
  </si>
  <si>
    <t>19 Mar 2024</t>
  </si>
  <si>
    <t>27-Mar-2024</t>
  </si>
  <si>
    <t>11-Jun-2025</t>
  </si>
  <si>
    <t>8860387512</t>
  </si>
  <si>
    <t>31-60</t>
  </si>
  <si>
    <t>Rahul Kumar/SF0098111</t>
  </si>
  <si>
    <t>Vivek Kumar</t>
  </si>
  <si>
    <t>Ajay Singh/SF0077804</t>
  </si>
  <si>
    <t>Deepak Singh Solanki/SF0079690</t>
  </si>
  <si>
    <t>Deepak Tewari/SF0071929</t>
  </si>
  <si>
    <t>Vipin yadav/SF0071928</t>
  </si>
  <si>
    <t>Reporting Time : 09:40 AM</t>
  </si>
  <si>
    <t>CSS</t>
  </si>
  <si>
    <t>Form Date : 13-08-2025</t>
  </si>
  <si>
    <t>To Date : 13-08-2025</t>
  </si>
  <si>
    <t>As per Phone Pay screenshot, Borrower Mukesh Rani/355691270 paid the pre-closer amount of Rs. 16,681/- to LO Vivek Kumar/SF0075399 on 10-Mar-2025 but the same was not posted in the FIMO. LO kept this amount in his pocket and posted the EWI week-wise.
He posted the 14 EWI in the FIMO from 12-Mar-2025 to 11-Jun-2025
Total recovered amount: Rs. 10,080/-
To be recovered amount: Rs. 6,601/- 
LO Vivek Kumar/SF0075399 is inactive now as per HRMS.</t>
  </si>
  <si>
    <t>FN25-26-01783</t>
  </si>
  <si>
    <t>SF0075399</t>
  </si>
  <si>
    <t>Senior Loan Officer</t>
  </si>
  <si>
    <t>Terminated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</si>
</sst>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15" fontId="31" fillId="8" borderId="0" xfId="0" applyNumberFormat="1" applyFont="1" applyFill="1" applyProtection="1">
      <protection locked="0"/>
    </xf>
    <xf numFmtId="18" fontId="31" fillId="8" borderId="0" xfId="0" applyNumberFormat="1" applyFont="1" applyFill="1" applyProtection="1">
      <protection locked="0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UP3441</v>
      </c>
      <c r="D5" s="63" t="str">
        <f>IF('Physical Cash at Safe'!D28="Yes", 'Physical Cash at Safe'!A4, 'Borrower Wise Details'!C5)</f>
        <v>Dibai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Meerut</v>
      </c>
      <c r="G5" s="61">
        <v>45862</v>
      </c>
      <c r="H5" s="107" t="s">
        <v>280</v>
      </c>
      <c r="I5" s="61">
        <v>45882</v>
      </c>
      <c r="J5" s="74" t="str">
        <f>IF('Physical Cash at Safe'!D28="Yes",'Physical Cash at Safe'!E28,IF('Borrower Wise Details'!D5&lt;&gt;"",'Borrower Wise Details'!D5,""))</f>
        <v>FN25-26-01783</v>
      </c>
      <c r="K5" s="81">
        <v>1</v>
      </c>
      <c r="L5" s="82">
        <v>16681</v>
      </c>
      <c r="M5" s="82">
        <v>10080</v>
      </c>
      <c r="N5" s="82" t="s">
        <v>275</v>
      </c>
      <c r="O5" s="82" t="s">
        <v>276</v>
      </c>
      <c r="P5" s="82" t="s">
        <v>277</v>
      </c>
      <c r="Q5" s="82" t="s">
        <v>278</v>
      </c>
      <c r="R5" s="75" t="str">
        <f>IF('Physical Cash at Safe'!$D$28="Yes", 'Physical Cash at Safe'!$A$28, IF('Borrower Wise Details'!F5&lt;&gt;"", 'Borrower Wise Details'!F5, ""))</f>
        <v>Vivek Kumar</v>
      </c>
      <c r="S5" s="74" t="str">
        <f>IF('Physical Cash at Safe'!$D$28="Yes", 'Physical Cash at Safe'!$C$28, IF('Borrower Wise Details'!H5&lt;&gt;"", 'Borrower Wise Details'!H5, ""))</f>
        <v>Senior Loan Officer</v>
      </c>
      <c r="T5" s="74" t="str">
        <f>IF('Physical Cash at Safe'!$D$28="Yes", 'Physical Cash at Safe'!$B$28, IF('Borrower Wise Details'!G5&lt;&gt;"", 'Borrower Wise Details'!G5, ""))</f>
        <v>SF0075399</v>
      </c>
      <c r="U5" s="77" t="s">
        <v>287</v>
      </c>
      <c r="V5" s="61">
        <v>45839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255</v>
      </c>
      <c r="Z5" s="61">
        <v>45882</v>
      </c>
      <c r="AA5" s="61">
        <v>45882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16681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10080</v>
      </c>
      <c r="AE5" s="126">
        <f>IF(AND(AC5="", AD5=""), "", IF(AD5="", AC5, AC5 - IF(ISNUMBER(AD5), AD5, 0)))</f>
        <v>6601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45883</v>
      </c>
      <c r="AH5" s="70" t="s">
        <v>283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topLeftCell="J1" zoomScaleNormal="100" workbookViewId="0">
      <selection activeCell="R5" sqref="R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UP3441</v>
      </c>
      <c r="C5" s="50" t="str">
        <f>IF('Fraud Investigation Report'!D5="", "", 'Fraud Investigation Report'!D5)</f>
        <v>Dibai</v>
      </c>
      <c r="D5" s="68" t="str">
        <f>IF(OR('Fraud Investigation Report'!R5="", 'Fraud Investigation Report'!R5=0), "", 'Fraud Investigation Report'!R5)</f>
        <v>Vivek Kumar</v>
      </c>
      <c r="E5" s="68" t="str">
        <f>IF(OR('Fraud Investigation Report'!T5="", 'Fraud Investigation Report'!T5=0), "", 'Fraud Investigation Report'!T5)</f>
        <v>SF0075399</v>
      </c>
      <c r="F5" s="68" t="str">
        <f>IF(OR('Fraud Investigation Report'!S5="", 'Fraud Investigation Report'!S5=0), "", 'Fraud Investigation Report'!S5)</f>
        <v>Senior Loan Officer</v>
      </c>
      <c r="G5" s="50" t="str">
        <f>IF('Fraud Investigation Report'!J5="", "", 'Fraud Investigation Report'!J5)</f>
        <v>FN25-26-01783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16681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16681</v>
      </c>
      <c r="O5" s="69">
        <f>IF('Fraud Investigation Report'!AD5="", "", 'Fraud Investigation Report'!AD5)</f>
        <v>10080</v>
      </c>
      <c r="P5" s="126">
        <f>IF(AND(N5="", O5=""), "", IF(O5="", N5, N5 - IF(ISNUMBER(O5), O5, 0)))</f>
        <v>6601</v>
      </c>
      <c r="Q5" s="49" t="s">
        <v>243</v>
      </c>
      <c r="R5" s="84" t="s">
        <v>256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1" t="s">
        <v>2</v>
      </c>
      <c r="B1" s="152"/>
      <c r="C1" s="152"/>
      <c r="D1" s="152"/>
      <c r="E1" s="153"/>
    </row>
    <row r="2" spans="1:5" ht="18.5" x14ac:dyDescent="0.45">
      <c r="A2" s="14"/>
      <c r="B2" s="154" t="s">
        <v>3</v>
      </c>
      <c r="C2" s="154"/>
      <c r="D2" s="15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5" t="s">
        <v>70</v>
      </c>
      <c r="B7" s="156"/>
      <c r="C7" s="156"/>
      <c r="D7" s="156"/>
      <c r="E7" s="156"/>
    </row>
    <row r="8" spans="1:5" ht="15" customHeight="1" x14ac:dyDescent="0.35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5" x14ac:dyDescent="0.35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3" t="s">
        <v>97</v>
      </c>
      <c r="B20" s="164"/>
      <c r="C20" s="32"/>
      <c r="D20" s="33" t="s">
        <v>91</v>
      </c>
      <c r="E20" s="34">
        <v>0</v>
      </c>
    </row>
    <row r="21" spans="1:5" ht="30" customHeight="1" x14ac:dyDescent="0.35">
      <c r="A21" s="165" t="s">
        <v>88</v>
      </c>
      <c r="B21" s="166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5" t="s">
        <v>77</v>
      </c>
      <c r="B22" s="166"/>
      <c r="C22" s="34">
        <v>0</v>
      </c>
      <c r="D22" s="35" t="s">
        <v>78</v>
      </c>
      <c r="E22" s="34"/>
    </row>
    <row r="23" spans="1:5" ht="30" customHeight="1" x14ac:dyDescent="0.35">
      <c r="A23" s="165" t="s">
        <v>79</v>
      </c>
      <c r="B23" s="166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50"/>
      <c r="C24" s="150"/>
      <c r="D24" s="150"/>
      <c r="E24" s="150"/>
    </row>
    <row r="25" spans="1:5" ht="57.75" customHeight="1" x14ac:dyDescent="0.35">
      <c r="A25" s="36" t="s">
        <v>81</v>
      </c>
      <c r="B25" s="139"/>
      <c r="C25" s="139"/>
      <c r="D25" s="139"/>
      <c r="E25" s="139"/>
    </row>
    <row r="26" spans="1:5" ht="20.149999999999999" customHeight="1" x14ac:dyDescent="0.35">
      <c r="A26" s="144" t="s">
        <v>189</v>
      </c>
      <c r="B26" s="144"/>
      <c r="C26" s="144"/>
      <c r="D26" s="144"/>
      <c r="E26" s="144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42" t="s">
        <v>215</v>
      </c>
      <c r="E29" s="143"/>
    </row>
    <row r="30" spans="1:5" ht="40" customHeight="1" x14ac:dyDescent="0.35">
      <c r="A30" s="127"/>
      <c r="B30" s="127">
        <v>0</v>
      </c>
      <c r="C30" s="128">
        <f>A30-B30</f>
        <v>0</v>
      </c>
      <c r="D30" s="145"/>
      <c r="E30" s="146"/>
    </row>
    <row r="31" spans="1:5" ht="15" customHeight="1" x14ac:dyDescent="0.35">
      <c r="A31" s="147"/>
      <c r="B31" s="148"/>
      <c r="C31" s="148"/>
      <c r="D31" s="148"/>
      <c r="E31" s="149"/>
    </row>
    <row r="32" spans="1:5" ht="24.75" customHeight="1" x14ac:dyDescent="0.35">
      <c r="A32" s="37" t="s">
        <v>216</v>
      </c>
      <c r="B32" s="38"/>
      <c r="C32" s="37" t="s">
        <v>82</v>
      </c>
      <c r="D32" s="140"/>
      <c r="E32" s="141"/>
    </row>
    <row r="33" spans="1:5" ht="18" customHeight="1" x14ac:dyDescent="0.35">
      <c r="A33" s="37" t="s">
        <v>83</v>
      </c>
      <c r="B33" s="106"/>
      <c r="C33" s="39" t="s">
        <v>84</v>
      </c>
      <c r="D33" s="134"/>
      <c r="E33" s="135"/>
    </row>
    <row r="34" spans="1:5" ht="26" x14ac:dyDescent="0.35">
      <c r="A34" s="39" t="s">
        <v>217</v>
      </c>
      <c r="B34" s="38"/>
      <c r="C34" s="39" t="s">
        <v>218</v>
      </c>
      <c r="D34" s="136"/>
      <c r="E34" s="137"/>
    </row>
    <row r="35" spans="1:5" ht="26" x14ac:dyDescent="0.35">
      <c r="A35" s="39" t="s">
        <v>219</v>
      </c>
      <c r="B35" s="38"/>
      <c r="C35" s="39" t="s">
        <v>221</v>
      </c>
      <c r="D35" s="136"/>
      <c r="E35" s="137"/>
    </row>
    <row r="36" spans="1:5" ht="25.5" customHeight="1" x14ac:dyDescent="0.35">
      <c r="A36" s="39" t="s">
        <v>220</v>
      </c>
      <c r="B36" s="38"/>
      <c r="C36" s="39" t="s">
        <v>222</v>
      </c>
      <c r="D36" s="138"/>
      <c r="E36" s="138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G4" sqref="G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UP3441</v>
      </c>
      <c r="C5" s="119" t="str">
        <f>IF('Loan Outstanding Report'!$H$5="", "", 'Loan Outstanding Report'!$H$5)</f>
        <v>Dibai</v>
      </c>
      <c r="D5" s="41" t="s">
        <v>284</v>
      </c>
      <c r="E5" s="65">
        <v>45882</v>
      </c>
      <c r="F5" s="38" t="s">
        <v>274</v>
      </c>
      <c r="G5" s="49" t="s">
        <v>285</v>
      </c>
      <c r="H5" s="49" t="s">
        <v>286</v>
      </c>
      <c r="I5" s="120" t="s">
        <v>264</v>
      </c>
      <c r="J5" s="120" t="s">
        <v>266</v>
      </c>
      <c r="K5" s="120" t="s">
        <v>267</v>
      </c>
      <c r="L5" s="11">
        <v>355691270</v>
      </c>
      <c r="M5" s="65" t="s">
        <v>253</v>
      </c>
      <c r="N5" s="124">
        <v>45000</v>
      </c>
      <c r="O5" s="124">
        <v>720</v>
      </c>
      <c r="P5" s="121" t="s">
        <v>140</v>
      </c>
      <c r="Q5" s="80">
        <v>45726</v>
      </c>
      <c r="R5" s="124">
        <v>16681</v>
      </c>
      <c r="S5" s="124">
        <v>10080</v>
      </c>
      <c r="T5" s="124">
        <v>0</v>
      </c>
      <c r="U5" s="125">
        <f t="shared" ref="U5" si="0">IF(AND(ISBLANK(R5),ISBLANK(S5),ISBLANK(T5)),"",R5-(S5+T5))</f>
        <v>6601</v>
      </c>
      <c r="V5" s="117" t="s">
        <v>202</v>
      </c>
      <c r="W5" s="122" t="s">
        <v>283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L1" zoomScale="80" zoomScaleNormal="80" workbookViewId="0">
      <selection activeCell="BQ11" sqref="BQ11"/>
    </sheetView>
  </sheetViews>
  <sheetFormatPr defaultColWidth="0" defaultRowHeight="14.5" zeroHeight="1" x14ac:dyDescent="0.35"/>
  <cols>
    <col min="1" max="1" width="8.54296875" style="99" customWidth="1"/>
    <col min="2" max="2" width="13.08984375" style="99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281</v>
      </c>
      <c r="B1" s="105"/>
      <c r="C1" s="130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282</v>
      </c>
      <c r="B2" s="105"/>
      <c r="C2" s="130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279</v>
      </c>
      <c r="B3" s="105"/>
      <c r="C3" s="131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2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244</v>
      </c>
      <c r="C5" s="38" t="s">
        <v>245</v>
      </c>
      <c r="D5" s="38" t="s">
        <v>257</v>
      </c>
      <c r="E5" s="38" t="s">
        <v>258</v>
      </c>
      <c r="F5" s="38" t="s">
        <v>259</v>
      </c>
      <c r="G5" s="84" t="s">
        <v>260</v>
      </c>
      <c r="H5" s="38" t="s">
        <v>259</v>
      </c>
      <c r="I5" s="84">
        <v>205146</v>
      </c>
      <c r="J5" s="38" t="s">
        <v>261</v>
      </c>
      <c r="K5" s="84">
        <v>205146</v>
      </c>
      <c r="L5" s="84" t="s">
        <v>262</v>
      </c>
      <c r="M5" s="38" t="s">
        <v>263</v>
      </c>
      <c r="N5" s="84">
        <v>499011</v>
      </c>
      <c r="O5" s="84" t="s">
        <v>264</v>
      </c>
      <c r="P5" s="84">
        <v>805079</v>
      </c>
      <c r="Q5" s="38" t="s">
        <v>265</v>
      </c>
      <c r="R5" s="38" t="s">
        <v>246</v>
      </c>
      <c r="S5" s="84" t="s">
        <v>266</v>
      </c>
      <c r="T5" s="84" t="s">
        <v>266</v>
      </c>
      <c r="U5" s="84" t="s">
        <v>247</v>
      </c>
      <c r="V5" s="84" t="s">
        <v>248</v>
      </c>
      <c r="W5" s="84">
        <v>541</v>
      </c>
      <c r="X5" s="38" t="s">
        <v>249</v>
      </c>
      <c r="Y5" s="84">
        <v>355691270</v>
      </c>
      <c r="Z5" s="38" t="s">
        <v>267</v>
      </c>
      <c r="AA5" s="108" t="s">
        <v>253</v>
      </c>
      <c r="AB5" s="84">
        <v>45000</v>
      </c>
      <c r="AC5" s="108"/>
      <c r="AD5" s="84">
        <v>75</v>
      </c>
      <c r="AE5" s="84" t="s">
        <v>250</v>
      </c>
      <c r="AF5" s="84" t="s">
        <v>251</v>
      </c>
      <c r="AG5" s="108" t="s">
        <v>268</v>
      </c>
      <c r="AH5" s="84" t="s">
        <v>252</v>
      </c>
      <c r="AI5" s="108" t="s">
        <v>269</v>
      </c>
      <c r="AJ5" s="84">
        <v>720</v>
      </c>
      <c r="AK5" s="84">
        <v>720</v>
      </c>
      <c r="AL5" s="108" t="s">
        <v>270</v>
      </c>
      <c r="AM5" s="84">
        <v>37624.39</v>
      </c>
      <c r="AN5" s="112">
        <v>8455.61</v>
      </c>
      <c r="AO5" s="112">
        <v>46080</v>
      </c>
      <c r="AP5" s="112">
        <v>7375.61</v>
      </c>
      <c r="AQ5" s="112">
        <v>206.39</v>
      </c>
      <c r="AR5" s="112">
        <v>7582</v>
      </c>
      <c r="AS5" s="112">
        <v>5569.9</v>
      </c>
      <c r="AT5" s="112">
        <v>190.1</v>
      </c>
      <c r="AU5" s="112">
        <v>5760</v>
      </c>
      <c r="AV5" s="84">
        <v>72</v>
      </c>
      <c r="AW5" s="84">
        <v>55</v>
      </c>
      <c r="AX5" s="84" t="s">
        <v>272</v>
      </c>
      <c r="AY5" s="108" t="s">
        <v>270</v>
      </c>
      <c r="AZ5" s="84"/>
      <c r="BA5" s="84"/>
      <c r="BB5" s="84" t="s">
        <v>254</v>
      </c>
      <c r="BC5" s="84"/>
      <c r="BD5" s="108"/>
      <c r="BE5" s="84">
        <v>0</v>
      </c>
      <c r="BF5" s="38" t="s">
        <v>266</v>
      </c>
      <c r="BG5" s="84" t="s">
        <v>271</v>
      </c>
      <c r="BH5" s="114" t="s">
        <v>273</v>
      </c>
      <c r="BI5" s="38" t="s">
        <v>110</v>
      </c>
      <c r="BJ5" s="85">
        <v>45882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132">
        <v>16681</v>
      </c>
      <c r="BQ5" s="117" t="s">
        <v>202</v>
      </c>
      <c r="BR5" s="129" t="s">
        <v>283</v>
      </c>
    </row>
    <row r="6" spans="1:70" s="113" customFormat="1" ht="15" customHeight="1" x14ac:dyDescent="0.35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29"/>
    </row>
    <row r="20" spans="1:70" s="113" customFormat="1" ht="15" customHeight="1" x14ac:dyDescent="0.35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Jay Kumar Gour</cp:lastModifiedBy>
  <cp:lastPrinted>2025-05-06T06:37:39Z</cp:lastPrinted>
  <dcterms:created xsi:type="dcterms:W3CDTF">2023-04-07T11:05:50Z</dcterms:created>
  <dcterms:modified xsi:type="dcterms:W3CDTF">2025-08-14T08:55:45Z</dcterms:modified>
</cp:coreProperties>
</file>