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ocuments/Downloads/"/>
    </mc:Choice>
  </mc:AlternateContent>
  <xr:revisionPtr revIDLastSave="9" documentId="13_ncr:1_{ADAF87E9-9474-4DA2-8516-88F300DA73F5}" xr6:coauthVersionLast="47" xr6:coauthVersionMax="47" xr10:uidLastSave="{5C1BDA01-1D4A-4E5E-A757-2FEA34CE355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<sst xmlns="http://schemas.openxmlformats.org/spreadsheetml/2006/main" count="349" uniqueCount="298">
  <si>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</si>
  <si>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</si>
  <si>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</si>
  <si>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</si>
  <si>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</si>
  <si>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</si>
  <si>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</si>
  <si>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</si>
  <si>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</si>
  <si>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</si>
  <si>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</si>
  <si>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</si>
  <si>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</si>
  <si>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</si>
  <si>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</si>
  <si>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</si>
  <si>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</si>
  <si>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</si>
  <si>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</si>
  <si>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</si>
  <si>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</si>
  <si>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</si>
  <si>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</si>
  <si>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</si>
  <si>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</si>
  <si>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</si>
  <si>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</si>
  <si>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</si>
  <si>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</si>
  <si>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</si>
  <si>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</si>
  <si>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</si>
  <si>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</si>
  <si>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</si>
  <si>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</si>
  <si>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</si>
  <si>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</si>
  <si>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</si>
  <si>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</si>
  <si>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</si>
  <si>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</si>
  <si>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</si>
  <si>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</si>
  <si>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</si>
  <si>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</si>
  <si>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</si>
  <si>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</si>
  <si>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</si>
  <si>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</si>
  <si>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</si>
  <si>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</si>
  <si>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</si>
  <si>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</si>
  <si>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</si>
  <si>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</si>
  <si>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</si>
  <si>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</si>
  <si>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</si>
  <si>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</si>
  <si>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</si>
  <si>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</si>
  <si>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</si>
  <si>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</si>
  <si>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</si>
  <si>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</si>
  <si>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</si>
  <si>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</si>
  <si>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</si>
  <si>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</si>
  <si>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</si>
  <si>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</si>
  <si>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</si>
  <si>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</si>
  <si>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</si>
  <si>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</si>
  <si>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</si>
  <si>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</si>
  <si>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</si>
  <si>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</si>
  <si>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</si>
  <si>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</si>
  <si>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</si>
  <si>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</si>
  <si>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</si>
  <si>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</si>
  <si>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</si>
  <si>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</si>
  <si>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</si>
  <si>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</si>
  <si>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</si>
  <si>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</si>
  <si>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</si>
  <si>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</si>
  <si>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</si>
  <si>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</si>
  <si>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</si>
  <si>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</si>
  <si>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</si>
  <si>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</si>
  <si>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</si>
  <si>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</si>
  <si>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</si>
  <si>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</si>
  <si>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</si>
  <si>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</si>
  <si>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</si>
  <si>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</si>
  <si>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</si>
  <si>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</si>
  <si>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</si>
  <si>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</si>
  <si>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</si>
  <si>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</si>
  <si>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</si>
  <si>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</si>
  <si>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</si>
  <si>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</si>
  <si>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</si>
  <si>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</si>
  <si>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</si>
  <si>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</si>
  <si>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</si>
  <si>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</si>
  <si>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</si>
  <si>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</si>
  <si>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</si>
  <si>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</si>
  <si>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</si>
  <si>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</si>
  <si>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</si>
  <si>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</si>
  <si>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</si>
  <si>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</si>
  <si>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</si>
  <si>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</si>
  <si>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</si>
  <si>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</si>
  <si>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</si>
  <si>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</si>
  <si>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</si>
  <si>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</si>
  <si>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</si>
  <si>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</si>
  <si>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</si>
  <si>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</si>
  <si>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</si>
  <si>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</si>
  <si>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</si>
  <si>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</si>
  <si>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</si>
  <si>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</si>
  <si>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</si>
  <si>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</si>
  <si>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</si>
  <si>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</si>
  <si>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</si>
  <si>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</si>
  <si>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</si>
  <si>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</si>
  <si>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</si>
  <si>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</si>
  <si>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</si>
  <si>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</si>
  <si>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</si>
  <si>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</si>
  <si>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</si>
  <si>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</si>
  <si>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</si>
  <si>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</si>
  <si>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</si>
  <si>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</si>
  <si>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</si>
  <si>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</si>
  <si>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</si>
  <si>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</si>
  <si>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</si>
  <si>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</si>
  <si>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</si>
  <si>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</si>
  <si>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</si>
  <si>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</si>
  <si>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</si>
  <si>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</si>
  <si>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</si>
  <si>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</si>
  <si>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</si>
  <si>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</si>
  <si>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</si>
  <si>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</si>
  <si>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</si>
  <si>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</si>
  <si>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</si>
  <si>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</si>
  <si>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</si>
  <si>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</si>
  <si>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</si>
  <si>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</si>
  <si>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</si>
  <si>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</si>
  <si>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</si>
  <si>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</si>
  <si>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</si>
  <si>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</si>
  <si>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</si>
  <si>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</si>
  <si>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</si>
  <si>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</si>
  <si>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</si>
  <si>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</si>
  <si>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</si>
  <si>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</si>
  <si>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</si>
  <si>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</si>
  <si>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</si>
  <si>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</si>
  <si>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</si>
  <si>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</si>
  <si>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</si>
  <si>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</si>
  <si>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</si>
  <si>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</si>
  <si>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</si>
  <si>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</si>
  <si>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</si>
  <si>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</si>
  <si>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</si>
  <si>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</si>
  <si>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</si>
  <si>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</si>
  <si>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</si>
  <si>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</si>
  <si>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</si>
  <si>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</si>
  <si>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</si>
  <si>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</si>
  <si>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</si>
  <si>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</si>
  <si>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</si>
  <si>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</si>
  <si>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</si>
  <si>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</si>
  <si>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</si>
  <si>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</si>
  <si>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</si>
  <si>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</si>
  <si>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</si>
  <si>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</si>
  <si>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saraiya</t>
  </si>
  <si>
    <t>BH3963</t>
  </si>
  <si>
    <t>paroo-2</t>
  </si>
  <si>
    <t>Loan Outstanding Report Detailed Recon as on 13-Aug-2025</t>
  </si>
  <si>
    <t>Report generation date &amp; time: Wednesday, August 13, 2025 12:07 PM</t>
  </si>
  <si>
    <t>Dual Staff</t>
  </si>
  <si>
    <t>Available &amp; Updated</t>
  </si>
  <si>
    <t>G1</t>
  </si>
  <si>
    <t>G2</t>
  </si>
  <si>
    <t>SBM</t>
  </si>
  <si>
    <t>LO</t>
  </si>
  <si>
    <t>Gautam Kumar Chaurasiya</t>
  </si>
  <si>
    <t>SF0092414</t>
  </si>
  <si>
    <t>Mithun Kumar</t>
  </si>
  <si>
    <t>SF0084599</t>
  </si>
  <si>
    <t>CSS</t>
  </si>
  <si>
    <t>Pravin Kumar Pandit/SF0097197</t>
  </si>
  <si>
    <t>Aditya/SF0092055</t>
  </si>
  <si>
    <t>Vidya Bhusan Dubey/SF0024851</t>
  </si>
  <si>
    <t>Alok Kumar Raju/SF0091403</t>
  </si>
  <si>
    <t>Budhanpur</t>
  </si>
  <si>
    <t>SF0088924</t>
  </si>
  <si>
    <t>Nitesh Kumar</t>
  </si>
  <si>
    <t>655018 C2</t>
  </si>
  <si>
    <t>655018 C2 Gyan1</t>
  </si>
  <si>
    <t>Chetana</t>
  </si>
  <si>
    <t>SSF3651241</t>
  </si>
  <si>
    <t>BC</t>
  </si>
  <si>
    <t>HINDU</t>
  </si>
  <si>
    <t>Agarbathi Making</t>
  </si>
  <si>
    <t>RIMA RAY</t>
  </si>
  <si>
    <t>9586258458</t>
  </si>
  <si>
    <t>26-Mar-2023</t>
  </si>
  <si>
    <t>07</t>
  </si>
  <si>
    <t>1</t>
  </si>
  <si>
    <t>2 Yrs</t>
  </si>
  <si>
    <t>26 Mar 2023</t>
  </si>
  <si>
    <t>&lt;= 2 Years</t>
  </si>
  <si>
    <t>07-May-2023</t>
  </si>
  <si>
    <t>07-Oct-2024</t>
  </si>
  <si>
    <t>Open</t>
  </si>
  <si>
    <t/>
  </si>
  <si>
    <t>Alok Kumar/SF0075590</t>
  </si>
  <si>
    <t>On dated 26-09-24 Rs. 17873 member paid through UPI to LO's personal UPI account for pre closure her loan but LO not deposited into branch and he paid the one EMI  Oct'24 EMI @ 2400. Till now total Rs.2400 paid by him and rest of the amount of Rs. 15473 kept with him.</t>
  </si>
  <si>
    <t>Dwarika Prasad</t>
  </si>
  <si>
    <t>SF0054544</t>
  </si>
  <si>
    <t>BM</t>
  </si>
  <si>
    <t>Completed-Report Submitted</t>
  </si>
  <si>
    <t>Complaint Lodged</t>
  </si>
  <si>
    <t>Complaint raised by borrower to css that she preclose her loan but still showing od. Post verification it is observed that borrower paid her preclose amount of rs.17873/- to Dwarika Prasad/SF0054544 but he did not close her loan even he post her 01 emi of rs.2400/- and rest rs.15473/- kept in his pocket. The final fraud amount is rs.15473/-.</t>
  </si>
  <si>
    <t>FN25-26-01789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</si>
</sst>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BH3963</v>
      </c>
      <c r="D5" s="63" t="str">
        <f>IF('Physical Cash at Safe'!D28="Yes", 'Physical Cash at Safe'!A4, 'Borrower Wise Details'!C5)</f>
        <v>paroo-2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45854</v>
      </c>
      <c r="H5" s="107" t="s">
        <v>262</v>
      </c>
      <c r="I5" s="61">
        <v>45882</v>
      </c>
      <c r="J5" s="74" t="str">
        <f>IF('Physical Cash at Safe'!D28="Yes",'Physical Cash at Safe'!E28,IF('Borrower Wise Details'!D5&lt;&gt;"",'Borrower Wise Details'!D5,""))</f>
        <v>FN25-26-01789</v>
      </c>
      <c r="K5" s="81">
        <v>1</v>
      </c>
      <c r="L5" s="82">
        <v>17873</v>
      </c>
      <c r="M5" s="82">
        <v>2400</v>
      </c>
      <c r="N5" s="82" t="s">
        <v>263</v>
      </c>
      <c r="O5" s="82" t="s">
        <v>264</v>
      </c>
      <c r="P5" s="82" t="s">
        <v>265</v>
      </c>
      <c r="Q5" s="82" t="s">
        <v>266</v>
      </c>
      <c r="R5" s="75" t="str">
        <f>IF('Physical Cash at Safe'!$D$28="Yes", 'Physical Cash at Safe'!$A$28, IF('Borrower Wise Details'!F5&lt;&gt;"", 'Borrower Wise Details'!F5, ""))</f>
        <v>Dwarika Prasad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SF0054544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45882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17873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E5" s="126">
        <f>IF(AND(AC5="", AD5=""), "", IF(AD5="", AC5, AC5 - IF(ISNUMBER(AD5), AD5, 0)))</f>
        <v>15473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45883</v>
      </c>
      <c r="AH5" s="70" t="s">
        <v>296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BH3963</v>
      </c>
      <c r="C5" s="50" t="str">
        <f>IF('Fraud Investigation Report'!D5="", "", 'Fraud Investigation Report'!D5)</f>
        <v>paroo-2</v>
      </c>
      <c r="D5" s="68" t="str">
        <f>IF(OR('Fraud Investigation Report'!R5="", 'Fraud Investigation Report'!R5=0), "", 'Fraud Investigation Report'!R5)</f>
        <v>Dwarika Prasad</v>
      </c>
      <c r="E5" s="68" t="str">
        <f>IF(OR('Fraud Investigation Report'!T5="", 'Fraud Investigation Report'!T5=0), "", 'Fraud Investigation Report'!T5)</f>
        <v>SF0054544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FN25-26-01789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17873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17873</v>
      </c>
      <c r="O5" s="69">
        <f>IF('Fraud Investigation Report'!AD5="", "", 'Fraud Investigation Report'!AD5)</f>
        <v>2400</v>
      </c>
      <c r="P5" s="126">
        <f>IF(AND(N5="", O5=""), "", IF(O5="", N5, N5 - IF(ISNUMBER(O5), O5, 0)))</f>
        <v>15473</v>
      </c>
      <c r="Q5" s="49"/>
      <c r="R5" s="84" t="s">
        <v>295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7" sqref="D1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247</v>
      </c>
      <c r="D4" s="41" t="s">
        <v>246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45882</v>
      </c>
      <c r="C6" s="18">
        <v>45881</v>
      </c>
      <c r="D6" s="18">
        <v>45882</v>
      </c>
      <c r="E6" s="19">
        <v>0.375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46</v>
      </c>
      <c r="C11" s="23">
        <f>B11*A11</f>
        <v>23000</v>
      </c>
      <c r="D11" s="25">
        <v>46</v>
      </c>
      <c r="E11" s="23">
        <f t="shared" ref="E11:E17" si="0">D11*A11</f>
        <v>23000</v>
      </c>
    </row>
    <row r="12" spans="1:5" ht="14.4" x14ac:dyDescent="0.3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ht="14.4" x14ac:dyDescent="0.3">
      <c r="A13" s="24">
        <v>100</v>
      </c>
      <c r="B13" s="25">
        <v>38</v>
      </c>
      <c r="C13" s="23">
        <f t="shared" ref="C13:C17" si="1">B13*A13</f>
        <v>3800</v>
      </c>
      <c r="D13" s="25">
        <v>38</v>
      </c>
      <c r="E13" s="23">
        <f t="shared" si="0"/>
        <v>3800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29530</v>
      </c>
      <c r="D19" s="30" t="s">
        <v>76</v>
      </c>
      <c r="E19" s="31">
        <f>SUM(E10:E18)</f>
        <v>29530</v>
      </c>
    </row>
    <row r="20" spans="1:5" ht="30" customHeight="1" x14ac:dyDescent="0.3">
      <c r="A20" s="143" t="s">
        <v>97</v>
      </c>
      <c r="B20" s="144"/>
      <c r="C20" s="32">
        <v>29530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216</v>
      </c>
      <c r="B32" s="38" t="s">
        <v>252</v>
      </c>
      <c r="C32" s="37" t="s">
        <v>82</v>
      </c>
      <c r="D32" s="153" t="s">
        <v>253</v>
      </c>
      <c r="E32" s="154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47" t="s">
        <v>255</v>
      </c>
      <c r="E33" s="148"/>
    </row>
    <row r="34" spans="1:5" ht="27.6" x14ac:dyDescent="0.3">
      <c r="A34" s="39" t="s">
        <v>217</v>
      </c>
      <c r="B34" s="38" t="s">
        <v>258</v>
      </c>
      <c r="C34" s="39" t="s">
        <v>218</v>
      </c>
      <c r="D34" s="149" t="s">
        <v>260</v>
      </c>
      <c r="E34" s="150"/>
    </row>
    <row r="35" spans="1:5" ht="27.6" x14ac:dyDescent="0.3">
      <c r="A35" s="39" t="s">
        <v>219</v>
      </c>
      <c r="B35" s="38" t="s">
        <v>259</v>
      </c>
      <c r="C35" s="39" t="s">
        <v>221</v>
      </c>
      <c r="D35" s="149" t="s">
        <v>261</v>
      </c>
      <c r="E35" s="150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51" t="s">
        <v>257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BH3963</v>
      </c>
      <c r="C5" s="119" t="str">
        <f>IF('Loan Outstanding Report'!$H$5="", "", 'Loan Outstanding Report'!$H$5)</f>
        <v>paroo-2</v>
      </c>
      <c r="D5" s="41" t="s">
        <v>297</v>
      </c>
      <c r="E5" s="65">
        <v>45882</v>
      </c>
      <c r="F5" s="38" t="s">
        <v>291</v>
      </c>
      <c r="G5" s="49" t="s">
        <v>292</v>
      </c>
      <c r="H5" s="49" t="s">
        <v>293</v>
      </c>
      <c r="I5" s="120" t="s">
        <v>270</v>
      </c>
      <c r="J5" s="120" t="s">
        <v>273</v>
      </c>
      <c r="K5" s="120" t="s">
        <v>277</v>
      </c>
      <c r="L5" s="11">
        <v>351184401</v>
      </c>
      <c r="M5" s="65" t="s">
        <v>279</v>
      </c>
      <c r="N5" s="124">
        <v>44040</v>
      </c>
      <c r="O5" s="124">
        <v>2400</v>
      </c>
      <c r="P5" s="121" t="s">
        <v>140</v>
      </c>
      <c r="Q5" s="80">
        <v>45561</v>
      </c>
      <c r="R5" s="124">
        <v>17873</v>
      </c>
      <c r="S5" s="124">
        <v>2400</v>
      </c>
      <c r="T5" s="124">
        <v>0</v>
      </c>
      <c r="U5" s="125">
        <f t="shared" ref="U5" si="0">IF(AND(ISBLANK(R5),ISBLANK(S5),ISBLANK(T5)),"",R5-(S5+T5))</f>
        <v>15473</v>
      </c>
      <c r="V5" s="117" t="s">
        <v>202</v>
      </c>
      <c r="W5" s="122" t="s">
        <v>290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90" zoomScaleNormal="9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249</v>
      </c>
      <c r="I5" s="84">
        <v>178776</v>
      </c>
      <c r="J5" s="38" t="s">
        <v>267</v>
      </c>
      <c r="K5" s="84">
        <v>178776</v>
      </c>
      <c r="L5" s="84" t="s">
        <v>268</v>
      </c>
      <c r="M5" s="38" t="s">
        <v>269</v>
      </c>
      <c r="N5" s="84">
        <v>400040</v>
      </c>
      <c r="O5" s="84" t="s">
        <v>270</v>
      </c>
      <c r="P5" s="84">
        <v>598204</v>
      </c>
      <c r="Q5" s="38" t="s">
        <v>271</v>
      </c>
      <c r="R5" s="38" t="s">
        <v>272</v>
      </c>
      <c r="S5" s="84" t="s">
        <v>273</v>
      </c>
      <c r="T5" s="84" t="s">
        <v>273</v>
      </c>
      <c r="U5" s="84" t="s">
        <v>274</v>
      </c>
      <c r="V5" s="84" t="s">
        <v>275</v>
      </c>
      <c r="W5" s="84">
        <v>541</v>
      </c>
      <c r="X5" s="38" t="s">
        <v>276</v>
      </c>
      <c r="Y5" s="84">
        <v>351184401</v>
      </c>
      <c r="Z5" s="38" t="s">
        <v>277</v>
      </c>
      <c r="AA5" s="108" t="s">
        <v>279</v>
      </c>
      <c r="AB5" s="84">
        <v>44040</v>
      </c>
      <c r="AC5" s="108" t="s">
        <v>280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285</v>
      </c>
      <c r="AJ5" s="84">
        <v>1845</v>
      </c>
      <c r="AK5" s="84">
        <v>2400</v>
      </c>
      <c r="AL5" s="108" t="s">
        <v>286</v>
      </c>
      <c r="AM5" s="84">
        <v>30636.28</v>
      </c>
      <c r="AN5" s="112">
        <v>12008.72</v>
      </c>
      <c r="AO5" s="112">
        <v>42645</v>
      </c>
      <c r="AP5" s="112">
        <v>13403.72</v>
      </c>
      <c r="AQ5" s="112">
        <v>996.28</v>
      </c>
      <c r="AR5" s="112">
        <v>14400</v>
      </c>
      <c r="AS5" s="112">
        <v>13403.72</v>
      </c>
      <c r="AT5" s="112">
        <v>996.28</v>
      </c>
      <c r="AU5" s="112">
        <v>14400</v>
      </c>
      <c r="AV5" s="84">
        <v>28</v>
      </c>
      <c r="AW5" s="84"/>
      <c r="AX5" s="84"/>
      <c r="AY5" s="108"/>
      <c r="AZ5" s="84"/>
      <c r="BA5" s="84"/>
      <c r="BB5" s="84" t="s">
        <v>287</v>
      </c>
      <c r="BC5" s="84" t="s">
        <v>288</v>
      </c>
      <c r="BD5" s="108"/>
      <c r="BE5" s="84">
        <v>0</v>
      </c>
      <c r="BF5" s="38" t="s">
        <v>273</v>
      </c>
      <c r="BG5" s="84" t="s">
        <v>278</v>
      </c>
      <c r="BH5" s="114" t="s">
        <v>289</v>
      </c>
      <c r="BI5" s="38" t="s">
        <v>110</v>
      </c>
      <c r="BJ5" s="85">
        <v>45882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17873</v>
      </c>
      <c r="BQ5" s="117" t="s">
        <v>202</v>
      </c>
      <c r="BR5" s="118" t="s">
        <v>290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2025-08-14T06:05:56Z</dcterms:modified>
</cp:coreProperties>
</file>