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Dhamara branch/"/>
    </mc:Choice>
  </mc:AlternateContent>
  <xr:revisionPtr revIDLastSave="0" documentId="8_{B083E6E6-2C88-497F-8967-8379AB60779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" i="20" l="1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<sst xmlns="http://schemas.openxmlformats.org/spreadsheetml/2006/main" count="410" uniqueCount="317">
  <si>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</si>
  <si>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</si>
  <si>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</si>
  <si>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</si>
  <si>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</si>
  <si>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</si>
  <si>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</si>
  <si>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</si>
  <si>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</si>
  <si>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</si>
  <si>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</si>
  <si>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</si>
  <si>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</si>
  <si>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</si>
  <si>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</si>
  <si>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</si>
  <si>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</si>
  <si>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</si>
  <si>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</si>
  <si>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</si>
  <si>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</si>
  <si>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</si>
  <si>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</si>
  <si>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</si>
  <si>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</si>
  <si>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</si>
  <si>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</si>
  <si>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</si>
  <si>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</si>
  <si>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</si>
  <si>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</si>
  <si>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</si>
  <si>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</si>
  <si>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</si>
  <si>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</si>
  <si>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</si>
  <si>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</si>
  <si>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</si>
  <si>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</si>
  <si>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</si>
  <si>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</si>
  <si>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</si>
  <si>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</si>
  <si>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</si>
  <si>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</si>
  <si>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</si>
  <si>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</si>
  <si>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</si>
  <si>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</si>
  <si>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</si>
  <si>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</si>
  <si>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</si>
  <si>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</si>
  <si>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</si>
  <si>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</si>
  <si>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</si>
  <si>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</si>
  <si>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</si>
  <si>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</si>
  <si>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</si>
  <si>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</si>
  <si>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</si>
  <si>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</si>
  <si>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</si>
  <si>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</si>
  <si>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</si>
  <si>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</si>
  <si>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</si>
  <si>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</si>
  <si>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</si>
  <si>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</si>
  <si>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</si>
  <si>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</si>
  <si>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</si>
  <si>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</si>
  <si>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</si>
  <si>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</si>
  <si>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</si>
  <si>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</si>
  <si>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</si>
  <si>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</si>
  <si>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</si>
  <si>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</si>
  <si>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</si>
  <si>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</si>
  <si>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</si>
  <si>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</si>
  <si>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</si>
  <si>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</si>
  <si>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</si>
  <si>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</si>
  <si>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</si>
  <si>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</si>
  <si>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</si>
  <si>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</si>
  <si>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</si>
  <si>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</si>
  <si>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</si>
  <si>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</si>
  <si>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</si>
  <si>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</si>
  <si>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</si>
  <si>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</si>
  <si>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</si>
  <si>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</si>
  <si>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</si>
  <si>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</si>
  <si>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</si>
  <si>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</si>
  <si>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</si>
  <si>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</si>
  <si>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</si>
  <si>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</si>
  <si>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</si>
  <si>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</si>
  <si>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</si>
  <si>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</si>
  <si>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</si>
  <si>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</si>
  <si>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</si>
  <si>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</si>
  <si>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</si>
  <si>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</si>
  <si>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</si>
  <si>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</si>
  <si>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</si>
  <si>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</si>
  <si>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</si>
  <si>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</si>
  <si>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</si>
  <si>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</si>
  <si>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</si>
  <si>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</si>
  <si>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</si>
  <si>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</si>
  <si>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</si>
  <si>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</si>
  <si>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</si>
  <si>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</si>
  <si>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</si>
  <si>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</si>
  <si>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</si>
  <si>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</si>
  <si>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</si>
  <si>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</si>
  <si>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</si>
  <si>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</si>
  <si>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</si>
  <si>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</si>
  <si>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</si>
  <si>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</si>
  <si>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</si>
  <si>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</si>
  <si>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</si>
  <si>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</si>
  <si>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</si>
  <si>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</si>
  <si>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</si>
  <si>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</si>
  <si>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</si>
  <si>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</si>
  <si>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</si>
  <si>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</si>
  <si>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</si>
  <si>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</si>
  <si>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</si>
  <si>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</si>
  <si>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</si>
  <si>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</si>
  <si>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</si>
  <si>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</si>
  <si>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</si>
  <si>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</si>
  <si>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</si>
  <si>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</si>
  <si>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</si>
  <si>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</si>
  <si>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</si>
  <si>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</si>
  <si>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</si>
  <si>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</si>
  <si>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</si>
  <si>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</si>
  <si>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</si>
  <si>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</si>
  <si>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</si>
  <si>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</si>
  <si>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</si>
  <si>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</si>
  <si>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</si>
  <si>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</si>
  <si>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</si>
  <si>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</si>
  <si>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</si>
  <si>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</si>
  <si>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</si>
  <si>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</si>
  <si>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</si>
  <si>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</si>
  <si>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</si>
  <si>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</si>
  <si>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</si>
  <si>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</si>
  <si>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</si>
  <si>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</si>
  <si>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</si>
  <si>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</si>
  <si>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</si>
  <si>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</si>
  <si>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</si>
  <si>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</si>
  <si>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</si>
  <si>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</si>
  <si>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</si>
  <si>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</si>
  <si>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</si>
  <si>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</si>
  <si>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</si>
  <si>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</si>
  <si>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</si>
  <si>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</si>
  <si>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</si>
  <si>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</si>
  <si>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</si>
  <si>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</si>
  <si>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</si>
  <si>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</si>
  <si>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</si>
  <si>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</si>
  <si>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</si>
  <si>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</si>
  <si>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</si>
  <si>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</si>
  <si>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</si>
  <si>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</si>
  <si>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</si>
  <si>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</si>
  <si>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</si>
  <si>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</si>
  <si>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</si>
  <si>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</si>
  <si>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</si>
  <si>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</si>
  <si>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</si>
  <si>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OR3107</t>
  </si>
  <si>
    <t>Dhamara</t>
  </si>
  <si>
    <t>Bhadrak</t>
  </si>
  <si>
    <t>Odisha</t>
  </si>
  <si>
    <t>Dual Staff</t>
  </si>
  <si>
    <t>Available &amp; Updated</t>
  </si>
  <si>
    <t>R</t>
  </si>
  <si>
    <t>L</t>
  </si>
  <si>
    <t>Sangram Nath</t>
  </si>
  <si>
    <t>SF0056595</t>
  </si>
  <si>
    <t>BM</t>
  </si>
  <si>
    <t>Manoj Kumar Parida</t>
  </si>
  <si>
    <t>SF0040711</t>
  </si>
  <si>
    <t>BQM</t>
  </si>
  <si>
    <t>East</t>
  </si>
  <si>
    <t>Kaithkola</t>
  </si>
  <si>
    <t>SF0064904</t>
  </si>
  <si>
    <t>Umesh Chandra Das</t>
  </si>
  <si>
    <t>633666</t>
  </si>
  <si>
    <t>1111139</t>
  </si>
  <si>
    <t>Chetana</t>
  </si>
  <si>
    <t>SID951376190205</t>
  </si>
  <si>
    <t>GENERAL</t>
  </si>
  <si>
    <t>HINDU</t>
  </si>
  <si>
    <t>Fisheries</t>
  </si>
  <si>
    <t>MANASI NAYAK</t>
  </si>
  <si>
    <t>22-Jun-2023</t>
  </si>
  <si>
    <t>09</t>
  </si>
  <si>
    <t>2</t>
  </si>
  <si>
    <t>3 Yrs</t>
  </si>
  <si>
    <t>30 Sep 2021</t>
  </si>
  <si>
    <t>&gt; 2 to 4 Years</t>
  </si>
  <si>
    <t>09-Aug-2023</t>
  </si>
  <si>
    <t>22-Jul-2025</t>
  </si>
  <si>
    <t>Open</t>
  </si>
  <si>
    <t/>
  </si>
  <si>
    <t>6372282421</t>
  </si>
  <si>
    <t>Manash Samal</t>
  </si>
  <si>
    <t>As per Borrower Manasi Nayak(351799820) statement and loan card, Borrower paid 2 EMI's Rs 5560/-(Rs 2780/- each) to CA Sahejad quadri Quadri/ SF0071195 on 09-12-24 and 09-01-25 Respectively but that amount not Remitted to branch.</t>
  </si>
  <si>
    <t>SF0071195</t>
  </si>
  <si>
    <t>Sahejad quadri Quadri</t>
  </si>
  <si>
    <t>CA</t>
  </si>
  <si>
    <t>IA</t>
  </si>
  <si>
    <t>Krushna Chandra Sahoo/SF0083225</t>
  </si>
  <si>
    <t>Alok Kumar Maharana/SF0083414</t>
  </si>
  <si>
    <t>Sanjaya Kumar Sahoo/SF0070624</t>
  </si>
  <si>
    <t>Completed-Report Submitted</t>
  </si>
  <si>
    <t xml:space="preserve">Karanapalli </t>
  </si>
  <si>
    <t>SF0097253</t>
  </si>
  <si>
    <t>Rajendra Nath</t>
  </si>
  <si>
    <t>Karanapalli  C10</t>
  </si>
  <si>
    <t>Karanapalli  C10 Bhakta1</t>
  </si>
  <si>
    <t>SSF5745852</t>
  </si>
  <si>
    <t>Stationery Business</t>
  </si>
  <si>
    <t>NAMITA JANA</t>
  </si>
  <si>
    <t>06-Mar-2024</t>
  </si>
  <si>
    <t>05</t>
  </si>
  <si>
    <t>1</t>
  </si>
  <si>
    <t>1 Yrs</t>
  </si>
  <si>
    <t>06 Mar 2024</t>
  </si>
  <si>
    <t>&lt;= 2 Years</t>
  </si>
  <si>
    <t>05-Apr-2024</t>
  </si>
  <si>
    <t>06-Jul-2025</t>
  </si>
  <si>
    <t>8984771479</t>
  </si>
  <si>
    <t>As per Borrower Husband (355710034) statement and loan card, Borrower paid 2 EMI's Rs 4480/-(Rs 2240/- each) to CA Sahejad quadri Quadri/ SF0071195 on 07-10-24(Phone Pe) and 05-11-24 Respectively but that amount not Remitted to branch.</t>
  </si>
  <si>
    <t>Form Date :07-08-25</t>
  </si>
  <si>
    <t>To Date :07-08-25</t>
  </si>
  <si>
    <t>Reporting Time : 07:30 AM</t>
  </si>
  <si>
    <t>Sunil Kumar Behera/SF0029643</t>
  </si>
  <si>
    <t>Terminated</t>
  </si>
  <si>
    <t>FN25-26-01792</t>
  </si>
  <si>
    <t>Rs 10040/- Fraud Amount pending for Recovery.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</si>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</sst>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H5" sqref="H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OR3107</v>
      </c>
      <c r="D5" s="63" t="str">
        <f>IF('Physical Cash at Safe'!D28="Yes", 'Physical Cash at Safe'!B4, 'Borrower Wise Details'!C5)</f>
        <v>Dhamara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45876</v>
      </c>
      <c r="H5" s="107" t="s">
        <v>286</v>
      </c>
      <c r="I5" s="61">
        <v>45883</v>
      </c>
      <c r="J5" s="74" t="str">
        <f>IF('Physical Cash at Safe'!D28="Yes",'Physical Cash at Safe'!E28,IF('Borrower Wise Details'!D5&lt;&gt;"",'Borrower Wise Details'!D5,""))</f>
        <v>FN25-26-01792</v>
      </c>
      <c r="K5" s="81">
        <v>1</v>
      </c>
      <c r="L5" s="82">
        <v>5560</v>
      </c>
      <c r="M5" s="82">
        <v>0</v>
      </c>
      <c r="N5" s="82" t="s">
        <v>312</v>
      </c>
      <c r="O5" s="82" t="s">
        <v>287</v>
      </c>
      <c r="P5" s="82" t="s">
        <v>288</v>
      </c>
      <c r="Q5" s="82" t="s">
        <v>289</v>
      </c>
      <c r="R5" s="75" t="str">
        <f>IF('Physical Cash at Safe'!$D$28="Yes", 'Physical Cash at Safe'!$A$28, IF('Borrower Wise Details'!F5&lt;&gt;"", 'Borrower Wise Details'!F5, ""))</f>
        <v>Sahejad quadri Quadri</v>
      </c>
      <c r="S5" s="74" t="str">
        <f>IF('Physical Cash at Safe'!$D$28="Yes", 'Physical Cash at Safe'!$C$28, IF('Borrower Wise Details'!H5&lt;&gt;"", 'Borrower Wise Details'!H5, ""))</f>
        <v>CA</v>
      </c>
      <c r="T5" s="74" t="str">
        <f>IF('Physical Cash at Safe'!$D$28="Yes", 'Physical Cash at Safe'!$B$28, IF('Borrower Wise Details'!G5&lt;&gt;"", 'Borrower Wise Details'!G5, ""))</f>
        <v>SF0071195</v>
      </c>
      <c r="U5" s="77" t="s">
        <v>313</v>
      </c>
      <c r="V5" s="61">
        <v>45855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290</v>
      </c>
      <c r="Z5" s="61">
        <v>45876</v>
      </c>
      <c r="AA5" s="61">
        <v>45883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10040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10040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45887</v>
      </c>
      <c r="AH5" s="70" t="s">
        <v>315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OR3107</v>
      </c>
      <c r="C5" s="50" t="str">
        <f>IF('Fraud Investigation Report'!D5="", "", 'Fraud Investigation Report'!D5)</f>
        <v>Dhamara</v>
      </c>
      <c r="D5" s="68" t="str">
        <f>IF(OR('Fraud Investigation Report'!R5="", 'Fraud Investigation Report'!R5=0), "", 'Fraud Investigation Report'!R5)</f>
        <v>Sahejad quadri Quadri</v>
      </c>
      <c r="E5" s="68" t="str">
        <f>IF(OR('Fraud Investigation Report'!T5="", 'Fraud Investigation Report'!T5=0), "", 'Fraud Investigation Report'!T5)</f>
        <v>SF0071195</v>
      </c>
      <c r="F5" s="68" t="str">
        <f>IF(OR('Fraud Investigation Report'!S5="", 'Fraud Investigation Report'!S5=0), "", 'Fraud Investigation Report'!S5)</f>
        <v>CA</v>
      </c>
      <c r="G5" s="50" t="str">
        <f>IF('Fraud Investigation Report'!J5="", "", 'Fraud Investigation Report'!J5)</f>
        <v>FN25-26-01792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10040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10040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10040</v>
      </c>
      <c r="Q5" s="49"/>
      <c r="R5" s="84" t="s">
        <v>316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D37" sqref="D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244</v>
      </c>
      <c r="B4" s="41" t="s">
        <v>245</v>
      </c>
      <c r="C4" s="41" t="s">
        <v>246</v>
      </c>
      <c r="D4" s="41" t="s">
        <v>246</v>
      </c>
      <c r="E4" s="41" t="s">
        <v>246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45876</v>
      </c>
      <c r="C6" s="18">
        <v>45875</v>
      </c>
      <c r="D6" s="18">
        <v>45876</v>
      </c>
      <c r="E6" s="19">
        <v>0.33333333333333331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200</v>
      </c>
      <c r="C11" s="23">
        <f>B11*A11</f>
        <v>100000</v>
      </c>
      <c r="D11" s="25">
        <v>141</v>
      </c>
      <c r="E11" s="23">
        <f t="shared" ref="E11:E17" si="0">D11*A11</f>
        <v>70500</v>
      </c>
    </row>
    <row r="12" spans="1:5" ht="14.5" x14ac:dyDescent="0.35">
      <c r="A12" s="24">
        <v>200</v>
      </c>
      <c r="B12" s="25"/>
      <c r="C12" s="23">
        <f>B12*A12</f>
        <v>0</v>
      </c>
      <c r="D12" s="25">
        <v>75</v>
      </c>
      <c r="E12" s="23">
        <f t="shared" si="0"/>
        <v>15000</v>
      </c>
    </row>
    <row r="13" spans="1:5" ht="14.5" x14ac:dyDescent="0.35">
      <c r="A13" s="24">
        <v>100</v>
      </c>
      <c r="B13" s="25">
        <v>14</v>
      </c>
      <c r="C13" s="23">
        <f t="shared" ref="C13:C17" si="1">B13*A13</f>
        <v>1400</v>
      </c>
      <c r="D13" s="25">
        <v>154</v>
      </c>
      <c r="E13" s="23">
        <f t="shared" si="0"/>
        <v>15400</v>
      </c>
    </row>
    <row r="14" spans="1:5" ht="14.5" x14ac:dyDescent="0.35">
      <c r="A14" s="24">
        <v>50</v>
      </c>
      <c r="B14" s="25">
        <v>1</v>
      </c>
      <c r="C14" s="23">
        <f t="shared" si="1"/>
        <v>50</v>
      </c>
      <c r="D14" s="25">
        <v>11</v>
      </c>
      <c r="E14" s="23">
        <f t="shared" si="0"/>
        <v>550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101470</v>
      </c>
      <c r="D19" s="30" t="s">
        <v>76</v>
      </c>
      <c r="E19" s="31">
        <f>SUM(E10:E18)</f>
        <v>101470</v>
      </c>
    </row>
    <row r="20" spans="1:5" ht="30" customHeight="1" x14ac:dyDescent="0.35">
      <c r="A20" s="160" t="s">
        <v>97</v>
      </c>
      <c r="B20" s="161"/>
      <c r="C20" s="32">
        <v>101470</v>
      </c>
      <c r="D20" s="33" t="s">
        <v>91</v>
      </c>
      <c r="E20" s="34">
        <v>0</v>
      </c>
    </row>
    <row r="21" spans="1:5" ht="30" customHeight="1" x14ac:dyDescent="0.35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189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39" t="s">
        <v>215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216</v>
      </c>
      <c r="B32" s="38" t="s">
        <v>248</v>
      </c>
      <c r="C32" s="37" t="s">
        <v>82</v>
      </c>
      <c r="D32" s="137" t="s">
        <v>249</v>
      </c>
      <c r="E32" s="138"/>
    </row>
    <row r="33" spans="1:5" ht="18" customHeight="1" x14ac:dyDescent="0.35">
      <c r="A33" s="37" t="s">
        <v>83</v>
      </c>
      <c r="B33" s="106" t="s">
        <v>250</v>
      </c>
      <c r="C33" s="39" t="s">
        <v>84</v>
      </c>
      <c r="D33" s="131" t="s">
        <v>251</v>
      </c>
      <c r="E33" s="132"/>
    </row>
    <row r="34" spans="1:5" ht="26" x14ac:dyDescent="0.35">
      <c r="A34" s="39" t="s">
        <v>217</v>
      </c>
      <c r="B34" s="38" t="s">
        <v>252</v>
      </c>
      <c r="C34" s="39" t="s">
        <v>218</v>
      </c>
      <c r="D34" s="133" t="s">
        <v>255</v>
      </c>
      <c r="E34" s="134"/>
    </row>
    <row r="35" spans="1:5" ht="26" x14ac:dyDescent="0.35">
      <c r="A35" s="39" t="s">
        <v>219</v>
      </c>
      <c r="B35" s="38" t="s">
        <v>253</v>
      </c>
      <c r="C35" s="39" t="s">
        <v>221</v>
      </c>
      <c r="D35" s="133" t="s">
        <v>256</v>
      </c>
      <c r="E35" s="134"/>
    </row>
    <row r="36" spans="1:5" ht="25.5" customHeight="1" x14ac:dyDescent="0.35">
      <c r="A36" s="39" t="s">
        <v>220</v>
      </c>
      <c r="B36" s="38" t="s">
        <v>254</v>
      </c>
      <c r="C36" s="39" t="s">
        <v>222</v>
      </c>
      <c r="D36" s="135" t="s">
        <v>257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80" zoomScaleNormal="80" workbookViewId="0">
      <selection activeCell="U1" sqref="U1:U104857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OR3107</v>
      </c>
      <c r="C5" s="119" t="str">
        <f>IF('Loan Outstanding Report'!$H$5="", "", 'Loan Outstanding Report'!$H$5)</f>
        <v>Dhamara</v>
      </c>
      <c r="D5" s="41" t="s">
        <v>314</v>
      </c>
      <c r="E5" s="65">
        <v>45876</v>
      </c>
      <c r="F5" s="38" t="s">
        <v>284</v>
      </c>
      <c r="G5" s="49" t="s">
        <v>283</v>
      </c>
      <c r="H5" s="49" t="s">
        <v>285</v>
      </c>
      <c r="I5" s="120" t="s">
        <v>262</v>
      </c>
      <c r="J5" s="120" t="s">
        <v>265</v>
      </c>
      <c r="K5" s="120" t="s">
        <v>269</v>
      </c>
      <c r="L5" s="11">
        <v>351799820</v>
      </c>
      <c r="M5" s="65" t="s">
        <v>270</v>
      </c>
      <c r="N5" s="124">
        <v>52000</v>
      </c>
      <c r="O5" s="124">
        <v>2780</v>
      </c>
      <c r="P5" s="121" t="s">
        <v>139</v>
      </c>
      <c r="Q5" s="80">
        <v>45635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201</v>
      </c>
      <c r="W5" s="122" t="s">
        <v>282</v>
      </c>
    </row>
    <row r="6" spans="1:23" ht="25" customHeight="1" x14ac:dyDescent="0.3">
      <c r="A6" s="64">
        <v>2</v>
      </c>
      <c r="B6" s="60" t="str">
        <f>IF(J6&lt;&gt;"", $B$5, "")</f>
        <v>OR3107</v>
      </c>
      <c r="C6" s="119" t="str">
        <f>IF(J6&lt;&gt;"", $C$5, "")</f>
        <v>Dhamara</v>
      </c>
      <c r="D6" s="41" t="str">
        <f>IF(J6&lt;&gt;"", $D$5, "")</f>
        <v>FN25-26-01792</v>
      </c>
      <c r="E6" s="65">
        <v>45876</v>
      </c>
      <c r="F6" s="38" t="str">
        <f>IF(J6&lt;&gt;"", $F$5, "")</f>
        <v>Sahejad quadri Quadri</v>
      </c>
      <c r="G6" s="49" t="str">
        <f>IF(J6&lt;&gt;"", $G$5, "")</f>
        <v>SF0071195</v>
      </c>
      <c r="H6" s="49" t="str">
        <f>IF(J6&lt;&gt;"", $H$5, "")</f>
        <v>CA</v>
      </c>
      <c r="I6" s="120" t="s">
        <v>262</v>
      </c>
      <c r="J6" s="120" t="s">
        <v>265</v>
      </c>
      <c r="K6" s="120" t="s">
        <v>269</v>
      </c>
      <c r="L6" s="11">
        <v>351799820</v>
      </c>
      <c r="M6" s="65" t="s">
        <v>270</v>
      </c>
      <c r="N6" s="124">
        <v>52000</v>
      </c>
      <c r="O6" s="124">
        <v>2780</v>
      </c>
      <c r="P6" s="121" t="s">
        <v>139</v>
      </c>
      <c r="Q6" s="80">
        <v>45666</v>
      </c>
      <c r="R6" s="124">
        <v>2780</v>
      </c>
      <c r="S6" s="124">
        <v>0</v>
      </c>
      <c r="T6" s="124">
        <v>0</v>
      </c>
      <c r="U6" s="125">
        <f t="shared" ref="U6:U69" si="1">IF(AND(ISBLANK(R6),ISBLANK(S6),ISBLANK(T6)),"",R6-(S6+T6))</f>
        <v>2780</v>
      </c>
      <c r="V6" s="117" t="s">
        <v>201</v>
      </c>
      <c r="W6" s="122" t="s">
        <v>282</v>
      </c>
    </row>
    <row r="7" spans="1:23" ht="25" customHeight="1" x14ac:dyDescent="0.3">
      <c r="A7" s="64">
        <v>3</v>
      </c>
      <c r="B7" s="60" t="str">
        <f t="shared" ref="B7:B70" si="2">IF(J7&lt;&gt;"", $B$5, "")</f>
        <v>OR3107</v>
      </c>
      <c r="C7" s="119" t="str">
        <f t="shared" ref="C7:C70" si="3">IF(J7&lt;&gt;"", $C$5, "")</f>
        <v>Dhamara</v>
      </c>
      <c r="D7" s="41" t="str">
        <f t="shared" ref="D7:D70" si="4">IF(J7&lt;&gt;"", $D$5, "")</f>
        <v>FN25-26-01792</v>
      </c>
      <c r="E7" s="65">
        <v>45876</v>
      </c>
      <c r="F7" s="38" t="str">
        <f t="shared" ref="F7:F70" si="5">IF(J7&lt;&gt;"", $F$5, "")</f>
        <v>Sahejad quadri Quadri</v>
      </c>
      <c r="G7" s="49" t="str">
        <f t="shared" ref="G7:G70" si="6">IF(J7&lt;&gt;"", $G$5, "")</f>
        <v>SF0071195</v>
      </c>
      <c r="H7" s="49" t="str">
        <f t="shared" ref="H7:H70" si="7">IF(J7&lt;&gt;"", $H$5, "")</f>
        <v>CA</v>
      </c>
      <c r="I7" s="120" t="s">
        <v>294</v>
      </c>
      <c r="J7" s="120" t="s">
        <v>296</v>
      </c>
      <c r="K7" s="120" t="s">
        <v>298</v>
      </c>
      <c r="L7" s="11">
        <v>355710034</v>
      </c>
      <c r="M7" s="65" t="s">
        <v>299</v>
      </c>
      <c r="N7" s="124">
        <v>42000</v>
      </c>
      <c r="O7" s="124">
        <v>2240</v>
      </c>
      <c r="P7" s="121" t="s">
        <v>139</v>
      </c>
      <c r="Q7" s="80">
        <v>45572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 t="s">
        <v>308</v>
      </c>
    </row>
    <row r="8" spans="1:23" ht="25" customHeight="1" x14ac:dyDescent="0.3">
      <c r="A8" s="64">
        <v>4</v>
      </c>
      <c r="B8" s="60" t="str">
        <f t="shared" si="2"/>
        <v>OR3107</v>
      </c>
      <c r="C8" s="119" t="str">
        <f t="shared" si="3"/>
        <v>Dhamara</v>
      </c>
      <c r="D8" s="41" t="str">
        <f t="shared" si="4"/>
        <v>FN25-26-01792</v>
      </c>
      <c r="E8" s="65">
        <v>45876</v>
      </c>
      <c r="F8" s="38" t="str">
        <f t="shared" si="5"/>
        <v>Sahejad quadri Quadri</v>
      </c>
      <c r="G8" s="49" t="str">
        <f t="shared" si="6"/>
        <v>SF0071195</v>
      </c>
      <c r="H8" s="49" t="str">
        <f t="shared" si="7"/>
        <v>CA</v>
      </c>
      <c r="I8" s="120" t="s">
        <v>294</v>
      </c>
      <c r="J8" s="120" t="s">
        <v>296</v>
      </c>
      <c r="K8" s="120" t="s">
        <v>298</v>
      </c>
      <c r="L8" s="11">
        <v>355710034</v>
      </c>
      <c r="M8" s="65" t="s">
        <v>299</v>
      </c>
      <c r="N8" s="124">
        <v>42000</v>
      </c>
      <c r="O8" s="124">
        <v>2240</v>
      </c>
      <c r="P8" s="121" t="s">
        <v>139</v>
      </c>
      <c r="Q8" s="80">
        <v>45572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201</v>
      </c>
      <c r="W8" s="122" t="s">
        <v>308</v>
      </c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D6" sqref="D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309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310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311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258</v>
      </c>
      <c r="C5" s="38" t="s">
        <v>247</v>
      </c>
      <c r="D5" s="38" t="s">
        <v>246</v>
      </c>
      <c r="E5" s="38" t="s">
        <v>246</v>
      </c>
      <c r="F5" s="38" t="s">
        <v>246</v>
      </c>
      <c r="G5" s="84" t="s">
        <v>244</v>
      </c>
      <c r="H5" s="38" t="s">
        <v>245</v>
      </c>
      <c r="I5" s="84">
        <v>52076</v>
      </c>
      <c r="J5" s="38" t="s">
        <v>259</v>
      </c>
      <c r="K5" s="84">
        <v>52076</v>
      </c>
      <c r="L5" s="84" t="s">
        <v>260</v>
      </c>
      <c r="M5" s="38" t="s">
        <v>261</v>
      </c>
      <c r="N5" s="84">
        <v>86067</v>
      </c>
      <c r="O5" s="84" t="s">
        <v>262</v>
      </c>
      <c r="P5" s="84">
        <v>121070</v>
      </c>
      <c r="Q5" s="38" t="s">
        <v>263</v>
      </c>
      <c r="R5" s="38" t="s">
        <v>264</v>
      </c>
      <c r="S5" s="84" t="s">
        <v>265</v>
      </c>
      <c r="T5" s="84" t="s">
        <v>265</v>
      </c>
      <c r="U5" s="84" t="s">
        <v>266</v>
      </c>
      <c r="V5" s="84" t="s">
        <v>267</v>
      </c>
      <c r="W5" s="84">
        <v>541</v>
      </c>
      <c r="X5" s="38" t="s">
        <v>268</v>
      </c>
      <c r="Y5" s="84">
        <v>351799820</v>
      </c>
      <c r="Z5" s="38" t="s">
        <v>269</v>
      </c>
      <c r="AA5" s="108" t="s">
        <v>270</v>
      </c>
      <c r="AB5" s="84">
        <v>52000</v>
      </c>
      <c r="AC5" s="108" t="s">
        <v>271</v>
      </c>
      <c r="AD5" s="84">
        <v>24</v>
      </c>
      <c r="AE5" s="84" t="s">
        <v>272</v>
      </c>
      <c r="AF5" s="84" t="s">
        <v>273</v>
      </c>
      <c r="AG5" s="108" t="s">
        <v>274</v>
      </c>
      <c r="AH5" s="84" t="s">
        <v>275</v>
      </c>
      <c r="AI5" s="108" t="s">
        <v>276</v>
      </c>
      <c r="AJ5" s="84">
        <v>2780</v>
      </c>
      <c r="AK5" s="84">
        <v>2780</v>
      </c>
      <c r="AL5" s="108" t="s">
        <v>277</v>
      </c>
      <c r="AM5" s="84">
        <v>45738.559999999998</v>
      </c>
      <c r="AN5" s="112">
        <v>15421.44</v>
      </c>
      <c r="AO5" s="112">
        <v>61160</v>
      </c>
      <c r="AP5" s="112">
        <v>6261.44</v>
      </c>
      <c r="AQ5" s="112">
        <v>207.56</v>
      </c>
      <c r="AR5" s="112">
        <v>6469</v>
      </c>
      <c r="AS5" s="112">
        <v>6261.44</v>
      </c>
      <c r="AT5" s="112">
        <v>207.56</v>
      </c>
      <c r="AU5" s="112">
        <v>6469</v>
      </c>
      <c r="AV5" s="84">
        <v>24</v>
      </c>
      <c r="AW5" s="84"/>
      <c r="AX5" s="84"/>
      <c r="AY5" s="108"/>
      <c r="AZ5" s="84"/>
      <c r="BA5" s="84"/>
      <c r="BB5" s="84" t="s">
        <v>278</v>
      </c>
      <c r="BC5" s="84" t="s">
        <v>279</v>
      </c>
      <c r="BD5" s="108"/>
      <c r="BE5" s="84">
        <v>0</v>
      </c>
      <c r="BF5" s="38" t="s">
        <v>265</v>
      </c>
      <c r="BG5" s="84" t="s">
        <v>280</v>
      </c>
      <c r="BH5" s="114" t="s">
        <v>281</v>
      </c>
      <c r="BI5" s="38" t="s">
        <v>110</v>
      </c>
      <c r="BJ5" s="85">
        <v>45876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5560</v>
      </c>
      <c r="BQ5" s="117" t="s">
        <v>201</v>
      </c>
      <c r="BR5" s="118" t="s">
        <v>282</v>
      </c>
    </row>
    <row r="6" spans="1:70" s="113" customFormat="1" ht="15" customHeight="1" x14ac:dyDescent="0.35">
      <c r="A6" s="84">
        <v>2</v>
      </c>
      <c r="B6" s="38" t="s">
        <v>258</v>
      </c>
      <c r="C6" s="38" t="s">
        <v>247</v>
      </c>
      <c r="D6" s="38" t="s">
        <v>246</v>
      </c>
      <c r="E6" s="38" t="s">
        <v>246</v>
      </c>
      <c r="F6" s="38" t="s">
        <v>246</v>
      </c>
      <c r="G6" s="84" t="s">
        <v>244</v>
      </c>
      <c r="H6" s="38" t="s">
        <v>245</v>
      </c>
      <c r="I6" s="84">
        <v>52057</v>
      </c>
      <c r="J6" s="38" t="s">
        <v>291</v>
      </c>
      <c r="K6" s="84">
        <v>52057</v>
      </c>
      <c r="L6" s="84" t="s">
        <v>292</v>
      </c>
      <c r="M6" s="38" t="s">
        <v>293</v>
      </c>
      <c r="N6" s="84">
        <v>430412</v>
      </c>
      <c r="O6" s="84" t="s">
        <v>294</v>
      </c>
      <c r="P6" s="84">
        <v>672693</v>
      </c>
      <c r="Q6" s="38" t="s">
        <v>295</v>
      </c>
      <c r="R6" s="38" t="s">
        <v>264</v>
      </c>
      <c r="S6" s="84" t="s">
        <v>296</v>
      </c>
      <c r="T6" s="84" t="s">
        <v>296</v>
      </c>
      <c r="U6" s="84" t="s">
        <v>266</v>
      </c>
      <c r="V6" s="84" t="s">
        <v>267</v>
      </c>
      <c r="W6" s="84">
        <v>0</v>
      </c>
      <c r="X6" s="38" t="s">
        <v>297</v>
      </c>
      <c r="Y6" s="84">
        <v>355710034</v>
      </c>
      <c r="Z6" s="38" t="s">
        <v>298</v>
      </c>
      <c r="AA6" s="108" t="s">
        <v>299</v>
      </c>
      <c r="AB6" s="84">
        <v>42000</v>
      </c>
      <c r="AC6" s="108" t="s">
        <v>300</v>
      </c>
      <c r="AD6" s="84">
        <v>24</v>
      </c>
      <c r="AE6" s="84" t="s">
        <v>301</v>
      </c>
      <c r="AF6" s="84" t="s">
        <v>302</v>
      </c>
      <c r="AG6" s="108" t="s">
        <v>303</v>
      </c>
      <c r="AH6" s="84" t="s">
        <v>304</v>
      </c>
      <c r="AI6" s="108" t="s">
        <v>305</v>
      </c>
      <c r="AJ6" s="84">
        <v>2240</v>
      </c>
      <c r="AK6" s="84">
        <v>2240</v>
      </c>
      <c r="AL6" s="108" t="s">
        <v>306</v>
      </c>
      <c r="AM6" s="84">
        <v>21939.16</v>
      </c>
      <c r="AN6" s="112">
        <v>9420.84</v>
      </c>
      <c r="AO6" s="112">
        <v>31360</v>
      </c>
      <c r="AP6" s="112">
        <v>20060.84</v>
      </c>
      <c r="AQ6" s="112">
        <v>2389.16</v>
      </c>
      <c r="AR6" s="112">
        <v>22450</v>
      </c>
      <c r="AS6" s="112">
        <v>5571.29</v>
      </c>
      <c r="AT6" s="112">
        <v>1148.71</v>
      </c>
      <c r="AU6" s="112">
        <v>6720</v>
      </c>
      <c r="AV6" s="84">
        <v>17</v>
      </c>
      <c r="AW6" s="84"/>
      <c r="AX6" s="84"/>
      <c r="AY6" s="108"/>
      <c r="AZ6" s="84"/>
      <c r="BA6" s="84"/>
      <c r="BB6" s="84" t="s">
        <v>278</v>
      </c>
      <c r="BC6" s="84" t="s">
        <v>279</v>
      </c>
      <c r="BD6" s="108"/>
      <c r="BE6" s="84">
        <v>0</v>
      </c>
      <c r="BF6" s="38" t="s">
        <v>296</v>
      </c>
      <c r="BG6" s="84" t="s">
        <v>307</v>
      </c>
      <c r="BH6" s="114" t="s">
        <v>281</v>
      </c>
      <c r="BI6" s="38" t="s">
        <v>110</v>
      </c>
      <c r="BJ6" s="85">
        <v>45876</v>
      </c>
      <c r="BK6" s="84"/>
      <c r="BL6" s="38" t="s">
        <v>115</v>
      </c>
      <c r="BM6" s="115" t="s">
        <v>120</v>
      </c>
      <c r="BN6" s="116" t="s">
        <v>199</v>
      </c>
      <c r="BO6" s="84" t="s">
        <v>241</v>
      </c>
      <c r="BP6" s="84">
        <v>4480</v>
      </c>
      <c r="BQ6" s="117" t="s">
        <v>208</v>
      </c>
      <c r="BR6" s="118" t="s">
        <v>308</v>
      </c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2025-08-18T06:43:37Z</dcterms:modified>
</cp:coreProperties>
</file>