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Goh CLV Awadh Kumar/"/>
    </mc:Choice>
  </mc:AlternateContent>
  <xr:revisionPtr revIDLastSave="1" documentId="8_{DD7276E9-7AA2-4D48-A558-AA93A72BE246}" xr6:coauthVersionLast="47" xr6:coauthVersionMax="47" xr10:uidLastSave="{B7871831-419B-4BE0-B63A-157DABA18DD3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<sst xmlns="http://schemas.openxmlformats.org/spreadsheetml/2006/main" count="1027" uniqueCount="492">
  <si>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</si>
  <si>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</si>
  <si>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</si>
  <si>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</si>
  <si>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</si>
  <si>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</si>
  <si>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</si>
  <si>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</si>
  <si>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</si>
  <si>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</si>
  <si>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</si>
  <si>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</si>
  <si>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</si>
  <si>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</si>
  <si>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</si>
  <si>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</si>
  <si>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</si>
  <si>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</si>
  <si>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</si>
  <si>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</si>
  <si>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</si>
  <si>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</si>
  <si>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</si>
  <si>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</si>
  <si>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</si>
  <si>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</si>
  <si>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</si>
  <si>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</si>
  <si>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</si>
  <si>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</si>
  <si>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</si>
  <si>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</si>
  <si>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</si>
  <si>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</si>
  <si>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</si>
  <si>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</si>
  <si>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</si>
  <si>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</si>
  <si>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</si>
  <si>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</si>
  <si>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</si>
  <si>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</si>
  <si>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</si>
  <si>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</si>
  <si>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</si>
  <si>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</si>
  <si>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</si>
  <si>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</si>
  <si>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</si>
  <si>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</si>
  <si>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</si>
  <si>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</si>
  <si>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</si>
  <si>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</si>
  <si>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</si>
  <si>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</si>
  <si>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</si>
  <si>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</si>
  <si>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</si>
  <si>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</si>
  <si>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</si>
  <si>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</si>
  <si>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</si>
  <si>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</si>
  <si>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</si>
  <si>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</si>
  <si>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</si>
  <si>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</si>
  <si>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</si>
  <si>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</si>
  <si>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</si>
  <si>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</si>
  <si>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</si>
  <si>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</si>
  <si>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</si>
  <si>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</si>
  <si>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</si>
  <si>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</si>
  <si>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</si>
  <si>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</si>
  <si>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</si>
  <si>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</si>
  <si>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</si>
  <si>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</si>
  <si>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</si>
  <si>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</si>
  <si>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</si>
  <si>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</si>
  <si>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</si>
  <si>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</si>
  <si>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</si>
  <si>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</si>
  <si>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</si>
  <si>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</si>
  <si>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</si>
  <si>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</si>
  <si>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</si>
  <si>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</si>
  <si>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</si>
  <si>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</si>
  <si>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</si>
  <si>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</si>
  <si>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</si>
  <si>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</si>
  <si>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</si>
  <si>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</si>
  <si>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</si>
  <si>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</si>
  <si>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</si>
  <si>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</si>
  <si>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</si>
  <si>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</si>
  <si>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</si>
  <si>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</si>
  <si>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</si>
  <si>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</si>
  <si>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</si>
  <si>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</si>
  <si>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</si>
  <si>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</si>
  <si>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</si>
  <si>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</si>
  <si>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</si>
  <si>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</si>
  <si>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</si>
  <si>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</si>
  <si>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</si>
  <si>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</si>
  <si>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</si>
  <si>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</si>
  <si>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</si>
  <si>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</si>
  <si>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</si>
  <si>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</si>
  <si>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</si>
  <si>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</si>
  <si>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</si>
  <si>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</si>
  <si>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</si>
  <si>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</si>
  <si>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</si>
  <si>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</si>
  <si>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</si>
  <si>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</si>
  <si>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</si>
  <si>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</si>
  <si>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</si>
  <si>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</si>
  <si>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</si>
  <si>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</si>
  <si>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</si>
  <si>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</si>
  <si>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</si>
  <si>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</si>
  <si>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</si>
  <si>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</si>
  <si>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</si>
  <si>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</si>
  <si>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</si>
  <si>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</si>
  <si>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</si>
  <si>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</si>
  <si>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</si>
  <si>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</si>
  <si>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</si>
  <si>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</si>
  <si>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</si>
  <si>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</si>
  <si>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</si>
  <si>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</si>
  <si>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</si>
  <si>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</si>
  <si>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</si>
  <si>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</si>
  <si>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</si>
  <si>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</si>
  <si>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</si>
  <si>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</si>
  <si>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</si>
  <si>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</si>
  <si>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</si>
  <si>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</si>
  <si>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</si>
  <si>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</si>
  <si>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</si>
  <si>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</si>
  <si>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</si>
  <si>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</si>
  <si>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</si>
  <si>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</si>
  <si>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</si>
  <si>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</si>
  <si>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</si>
  <si>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</si>
  <si>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</si>
  <si>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</si>
  <si>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</si>
  <si>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</si>
  <si>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</si>
  <si>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</si>
  <si>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</si>
  <si>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</si>
  <si>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</si>
  <si>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</si>
  <si>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</si>
  <si>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</si>
  <si>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</si>
  <si>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</si>
  <si>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</si>
  <si>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</si>
  <si>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</si>
  <si>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</si>
  <si>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</si>
  <si>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</si>
  <si>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</si>
  <si>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</si>
  <si>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</si>
  <si>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</si>
  <si>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</si>
  <si>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</si>
  <si>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</si>
  <si>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</si>
  <si>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</si>
  <si>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</si>
  <si>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</si>
  <si>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</si>
  <si>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</si>
  <si>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</si>
  <si>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</si>
  <si>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</si>
  <si>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</si>
  <si>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</si>
  <si>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</si>
  <si>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</si>
  <si>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</si>
  <si>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</si>
  <si>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</si>
  <si>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</si>
  <si>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</si>
  <si>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</si>
  <si>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</si>
  <si>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</si>
  <si>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</si>
  <si>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</si>
  <si>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</si>
  <si>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</si>
  <si>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</si>
  <si>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</si>
  <si>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</si>
  <si>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Bihar-2</t>
  </si>
  <si>
    <t>Gaya</t>
  </si>
  <si>
    <t>Aurangabad(BH)</t>
  </si>
  <si>
    <t>Goh</t>
  </si>
  <si>
    <t>BH2869</t>
  </si>
  <si>
    <t>Berka</t>
  </si>
  <si>
    <t>SF0092762</t>
  </si>
  <si>
    <t>Bhanu Pratap Singh</t>
  </si>
  <si>
    <t>559921</t>
  </si>
  <si>
    <t>928707</t>
  </si>
  <si>
    <t>Chetana</t>
  </si>
  <si>
    <t>SSF2795687</t>
  </si>
  <si>
    <t>SC</t>
  </si>
  <si>
    <t>HINDU</t>
  </si>
  <si>
    <t>Agriculture &amp; Farming</t>
  </si>
  <si>
    <t>LALITA DEVI</t>
  </si>
  <si>
    <t>Koilawan</t>
  </si>
  <si>
    <t>648598</t>
  </si>
  <si>
    <t>1126897</t>
  </si>
  <si>
    <t>SSF3359056</t>
  </si>
  <si>
    <t>ST</t>
  </si>
  <si>
    <t>NIBHA DEVI</t>
  </si>
  <si>
    <t>464146</t>
  </si>
  <si>
    <t>897889</t>
  </si>
  <si>
    <t>SSF4318297</t>
  </si>
  <si>
    <t>MEENA DEVI</t>
  </si>
  <si>
    <t>Dularchak</t>
  </si>
  <si>
    <t>484081 C3</t>
  </si>
  <si>
    <t>484081 C3 G4</t>
  </si>
  <si>
    <t>SSF4505934</t>
  </si>
  <si>
    <t>BC</t>
  </si>
  <si>
    <t>Broom Sticks Business</t>
  </si>
  <si>
    <t>RAJESHWARI DEVI</t>
  </si>
  <si>
    <t>Unnati</t>
  </si>
  <si>
    <t>Canteen</t>
  </si>
  <si>
    <t>464146 C1</t>
  </si>
  <si>
    <t>464146 C1 Asha1</t>
  </si>
  <si>
    <t>SSF2674637</t>
  </si>
  <si>
    <t>Chilli Business</t>
  </si>
  <si>
    <t>MAMTA KUMARI</t>
  </si>
  <si>
    <t>SID951374004330</t>
  </si>
  <si>
    <t>GENERAL</t>
  </si>
  <si>
    <t>Shekhpura</t>
  </si>
  <si>
    <t>483583</t>
  </si>
  <si>
    <t>922458</t>
  </si>
  <si>
    <t>SID951373960133</t>
  </si>
  <si>
    <t>SHANTI DEVI</t>
  </si>
  <si>
    <t>897054</t>
  </si>
  <si>
    <t>SSF6318322</t>
  </si>
  <si>
    <t>Majhiawan</t>
  </si>
  <si>
    <t>601377</t>
  </si>
  <si>
    <t>601377 Dhanwanti Devi Kosdihra21</t>
  </si>
  <si>
    <t>SSF4232270</t>
  </si>
  <si>
    <t>SITABIYA DEVI</t>
  </si>
  <si>
    <t>Baijalpur</t>
  </si>
  <si>
    <t>469941</t>
  </si>
  <si>
    <t>912018</t>
  </si>
  <si>
    <t>SSF2430028</t>
  </si>
  <si>
    <t>MANORMA DEVI</t>
  </si>
  <si>
    <t>897053</t>
  </si>
  <si>
    <t>SSF3042629</t>
  </si>
  <si>
    <t>RUKHMINI DEVI</t>
  </si>
  <si>
    <t>601377 Kosdihra Gudi Devi1</t>
  </si>
  <si>
    <t>SSF4091603</t>
  </si>
  <si>
    <t>OBC</t>
  </si>
  <si>
    <t>RUNA DEVI</t>
  </si>
  <si>
    <t>Paranpur</t>
  </si>
  <si>
    <t>516206</t>
  </si>
  <si>
    <t>516206 Pranpur 021</t>
  </si>
  <si>
    <t>SSF3890378</t>
  </si>
  <si>
    <t>MAMTA DEVI</t>
  </si>
  <si>
    <t>SSF3136739</t>
  </si>
  <si>
    <t>HASINA KHATUN</t>
  </si>
  <si>
    <t>Khutahan</t>
  </si>
  <si>
    <t>528990</t>
  </si>
  <si>
    <t>979151</t>
  </si>
  <si>
    <t>SID951375498475</t>
  </si>
  <si>
    <t>Boxes Business</t>
  </si>
  <si>
    <t>KUSUM DEVI</t>
  </si>
  <si>
    <t>26-Sep-2022</t>
  </si>
  <si>
    <t>03</t>
  </si>
  <si>
    <t>1</t>
  </si>
  <si>
    <t>2.99 Yrs</t>
  </si>
  <si>
    <t>26 Sep 2022</t>
  </si>
  <si>
    <t>&gt; 2 to 4 Years</t>
  </si>
  <si>
    <t>03-Nov-2022</t>
  </si>
  <si>
    <t>25-Mar-2025</t>
  </si>
  <si>
    <t>Open</t>
  </si>
  <si>
    <t>10-Feb-2023</t>
  </si>
  <si>
    <t>02</t>
  </si>
  <si>
    <t>2.62 Yrs</t>
  </si>
  <si>
    <t>10 Feb 2023</t>
  </si>
  <si>
    <t>02-Apr-2023</t>
  </si>
  <si>
    <t>17-Apr-2025</t>
  </si>
  <si>
    <t>31-Mar-2025</t>
  </si>
  <si>
    <t>14-Aug-2023</t>
  </si>
  <si>
    <t>2.11 Yrs</t>
  </si>
  <si>
    <t>14 Aug 2023</t>
  </si>
  <si>
    <t>03-Sep-2023</t>
  </si>
  <si>
    <t>03-Apr-2025</t>
  </si>
  <si>
    <t>13-Sep-2023</t>
  </si>
  <si>
    <t>04</t>
  </si>
  <si>
    <t>2.03 Yrs</t>
  </si>
  <si>
    <t>13 Sep 2023</t>
  </si>
  <si>
    <t>04-Oct-2023</t>
  </si>
  <si>
    <t>04-Aug-2025</t>
  </si>
  <si>
    <t>22-Nov-2023</t>
  </si>
  <si>
    <t>0</t>
  </si>
  <si>
    <t>02-Jan-2024</t>
  </si>
  <si>
    <t>27-Apr-2025</t>
  </si>
  <si>
    <t>18-Jan-2024</t>
  </si>
  <si>
    <t>2</t>
  </si>
  <si>
    <t>3.16 Yrs</t>
  </si>
  <si>
    <t>28 Jul 2022</t>
  </si>
  <si>
    <t>03-Mar-2024</t>
  </si>
  <si>
    <t>03-Oct-2024</t>
  </si>
  <si>
    <t>26-Jan-2024</t>
  </si>
  <si>
    <t>4</t>
  </si>
  <si>
    <t>7.03 Yrs</t>
  </si>
  <si>
    <t>16 Dec 2019</t>
  </si>
  <si>
    <t>&gt; 6 to 10 Years</t>
  </si>
  <si>
    <t>02-Dec-2024</t>
  </si>
  <si>
    <t>22-May-2024</t>
  </si>
  <si>
    <t>08</t>
  </si>
  <si>
    <t>GL-4</t>
  </si>
  <si>
    <t>7.23 Yrs</t>
  </si>
  <si>
    <t>04 Sep 2020</t>
  </si>
  <si>
    <t>08-Jul-2024</t>
  </si>
  <si>
    <t>17-Dec-2024</t>
  </si>
  <si>
    <t>02-Jul-2024</t>
  </si>
  <si>
    <t>GL-1</t>
  </si>
  <si>
    <t>1.23 Yrs</t>
  </si>
  <si>
    <t>02 Jul 2024</t>
  </si>
  <si>
    <t>&lt;= 2 Years</t>
  </si>
  <si>
    <t>03-Aug-2024</t>
  </si>
  <si>
    <t>03-Aug-2025</t>
  </si>
  <si>
    <t>11-Jul-2024</t>
  </si>
  <si>
    <t>IL-1</t>
  </si>
  <si>
    <t>2.16 Yrs</t>
  </si>
  <si>
    <t>28 Jul 2023</t>
  </si>
  <si>
    <t>04-Aug-2024</t>
  </si>
  <si>
    <t>02-Feb-2025</t>
  </si>
  <si>
    <t>17-Jul-2024</t>
  </si>
  <si>
    <t>GL-2</t>
  </si>
  <si>
    <t>3.05 Yrs</t>
  </si>
  <si>
    <t>30 Mar 2022</t>
  </si>
  <si>
    <t>08-Sep-2024</t>
  </si>
  <si>
    <t>08-Jun-2025</t>
  </si>
  <si>
    <t>31-Dec-2024</t>
  </si>
  <si>
    <t>24-Jul-2024</t>
  </si>
  <si>
    <t>2.79 Yrs</t>
  </si>
  <si>
    <t>10 Dec 2022</t>
  </si>
  <si>
    <t>03-Sep-2024</t>
  </si>
  <si>
    <t>31-Jul-2024</t>
  </si>
  <si>
    <t>2.22 Yrs</t>
  </si>
  <si>
    <t>06 Jul 2023</t>
  </si>
  <si>
    <t>04-Sep-2024</t>
  </si>
  <si>
    <t>03-Dec-2024</t>
  </si>
  <si>
    <t>07</t>
  </si>
  <si>
    <t>2.34 Yrs</t>
  </si>
  <si>
    <t>24 May 2023</t>
  </si>
  <si>
    <t>07-Oct-2024</t>
  </si>
  <si>
    <t>07-Jun-2025</t>
  </si>
  <si>
    <t>17-Nov-2024</t>
  </si>
  <si>
    <t>2.74 Yrs</t>
  </si>
  <si>
    <t>29 Dec 2022</t>
  </si>
  <si>
    <t>08-Jan-2025</t>
  </si>
  <si>
    <t>08-Sep-2025</t>
  </si>
  <si>
    <t>3</t>
  </si>
  <si>
    <t>5.76 Yrs</t>
  </si>
  <si>
    <t>23 Dec 2019</t>
  </si>
  <si>
    <t>&gt; 4 to 6 Years</t>
  </si>
  <si>
    <t>03-Jan-2025</t>
  </si>
  <si>
    <t>30-Jun-2025</t>
  </si>
  <si>
    <t>9661893790</t>
  </si>
  <si>
    <t>7294826860</t>
  </si>
  <si>
    <t>9955613371</t>
  </si>
  <si>
    <t>9504512248</t>
  </si>
  <si>
    <t>8566998774</t>
  </si>
  <si>
    <t>8997894879</t>
  </si>
  <si>
    <t>8340108896</t>
  </si>
  <si>
    <t>7357843675</t>
  </si>
  <si>
    <t>9798751881</t>
  </si>
  <si>
    <t>7091279650</t>
  </si>
  <si>
    <t>7261053080</t>
  </si>
  <si>
    <t>7488196297</t>
  </si>
  <si>
    <t>8890142762</t>
  </si>
  <si>
    <t>9103108947</t>
  </si>
  <si>
    <t>6219797949</t>
  </si>
  <si>
    <t>Boby Kumar/SF0098065</t>
  </si>
  <si>
    <t>Dual Staff</t>
  </si>
  <si>
    <t>L</t>
  </si>
  <si>
    <t>Guddu Kumar</t>
  </si>
  <si>
    <t>SF0040702</t>
  </si>
  <si>
    <t>BM</t>
  </si>
  <si>
    <t>Available &amp; Updated</t>
  </si>
  <si>
    <t>R</t>
  </si>
  <si>
    <t>Jitendra Kumar</t>
  </si>
  <si>
    <t>SF0097223</t>
  </si>
  <si>
    <t>BQM</t>
  </si>
  <si>
    <t>Shyam Narayan  Yadav/SF0032133</t>
  </si>
  <si>
    <t>Akash kumar/SF0031337</t>
  </si>
  <si>
    <t>Ravi Kumar Ranjan/SF0072744</t>
  </si>
  <si>
    <t>Saket Nath Thakur/SF0062081</t>
  </si>
  <si>
    <t>Staff Avadh Kumar, EMP ID :- SF0067545 collected the EMI amount Rs. 1700*2 = 3400/- on dated :- 03-05-25 &amp; 03-06-25 which was not posted in FIMO account.</t>
  </si>
  <si>
    <t>Ravi Kumar collected the amount Rs. 38627/- on dated 15-04-24, which was not posted in FIMO account, I have already verified CSS verification.</t>
  </si>
  <si>
    <t>Loancard passbook not found for verification.</t>
  </si>
  <si>
    <t>As per borrower statement loan amount taken by Avadh Kumar, but borrower has no any evidence.</t>
  </si>
  <si>
    <t>Staff Avadh Kumar, EMP ID :- SF0067545 collected the preclosed amount Rs. 19006/- on dated :- 03-04-24 as per old loan id:- 349504336 but only 2950*5 = 14750 posted in FIMO account, after that without borrower's permission new loan disburded of amount Rs. 14000/- on dated :- 17-11-24 and only total EMI amount Rs. 7000/- posted on this loan Id :- 358824110. Client also given written statements and loan card of old loan.
Client also given written statement of amount Rs. 19006/- but as per FIMO total amount Rs. 21750/- posted in this loan ID :- 349504336, 358824110.</t>
  </si>
  <si>
    <t>Staff Kundan kumar collected the EMI amount Rs. 2250/- on dated :- 07-09-24 but without borrower's permission new loan disbursed of amount Rs. 65000/- on dated :- 04-09-24 As per borrower statement, Amount Rs. 40000/- taken by Avadh Kumar &amp; Kundan Kumar, but borrower has no any evidence, as per old loancard passbook client was paying her emi amount Rs. 2250/- every month, but Rs. 3460/- posted on this loan ID :- 358214484 on dated :- 07-10-24, and reglarly posted the EMI amount Rs. 2250/- every monnth from the month of Nov'24 to Apr'25. 
Amount Rs. 2250/- collected by Avadh Kumar on dated :- 07-5-25, which was also not posted in FIMO account.</t>
  </si>
  <si>
    <t>Avadh Kumar</t>
  </si>
  <si>
    <t>SF0067545</t>
  </si>
  <si>
    <t>LO</t>
  </si>
  <si>
    <t>Staff Avadh Kumar, EMP ID :- SF0067545 collected the EMI amount Rs. 1700/-  on dated :- 03-05-25, which was not posted in FIMO account due to which this member is in OD category.</t>
  </si>
  <si>
    <t>Staff Avadh Kumar, EMP ID :- SF0067545 collected the EMI amount Rs. 1700/-  on dated :- 03-06-25, which was not posted in FIMO account due to which this member is in OD category.</t>
  </si>
  <si>
    <t>Staff Avadh Kumar, EMP ID :- SF0067545 collected the EMI amount Rs. 2250/-  on dated :- 07-05-25, as per old loan ID :- 351643496, which was not posted in FIMO account due to which this member is in OD category.</t>
  </si>
  <si>
    <t>FIR Not Filled</t>
  </si>
  <si>
    <t>FN25-26-01810</t>
  </si>
  <si>
    <t>The faimly member &amp; borrower said to me that, I have send amount Rs. 20000/- to in this account no. 32999198177 on dated :- 26-07-24, And the borrower says that this account number belongs to someone else who gave it to me. &amp; rest amount Rs. 42000/- also paid to Avadh Kumar on dated :- 29-07-24, but Client has no proper evidence, only I have seen a written statement from borrower side which was also attached in trigger mail.
The customer says how could you pass the loan without my permission?</t>
  </si>
  <si>
    <t>Terminated</t>
  </si>
  <si>
    <t>Completed-Report Pending</t>
  </si>
  <si>
    <t>Gopalpur</t>
  </si>
  <si>
    <t>SF0076856</t>
  </si>
  <si>
    <t>Mukesh Kumar Prajapati</t>
  </si>
  <si>
    <t>674946</t>
  </si>
  <si>
    <t>gopalpur rinki group  674946 G1</t>
  </si>
  <si>
    <t>SSF4476979</t>
  </si>
  <si>
    <t>Cashew Business</t>
  </si>
  <si>
    <t>INDU DEVI</t>
  </si>
  <si>
    <t>23-Aug-2024</t>
  </si>
  <si>
    <t>1.97 Yrs</t>
  </si>
  <si>
    <t>09 Sep 2023</t>
  </si>
  <si>
    <t>01-Oct-2024</t>
  </si>
  <si>
    <t>6200591436</t>
  </si>
  <si>
    <t xml:space="preserve">Staff Avadh Kumar collected the preclosed amount Rs. 38600/- on dated :- 31-08-24 from the borrower for preclosed but only entry amount Rs. 2690/- on dated :- 01-10-24 and rest amount Rs. 35910/- still pending.
</t>
  </si>
  <si>
    <t>09-Sep-2023</t>
  </si>
  <si>
    <t>2.01 Yrs</t>
  </si>
  <si>
    <t>03-Nov-2023</t>
  </si>
  <si>
    <t>21-Aug-2025</t>
  </si>
  <si>
    <t>No issue.</t>
  </si>
  <si>
    <t xml:space="preserve">The employee Avadh Kumar, EMP ID :- SF0067545, collected the preclosed amount Rs. 38600/- on dated :- 31-08-24 from the borrower for preclosed but only entry amount Rs. 2690/- on dated :- 01-10-24 and rest amount Rs. 35910/- still pending.
</t>
  </si>
  <si>
    <t>Staff Avadh Kumar, EMP ID :- SF0067545, collected total amount Rs. 44250/- The last working date of this staff was on dated :- 05-06-25 in this goh branch as per movement register.</t>
  </si>
  <si>
    <t>Business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</si>
</sst>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BH2869</v>
      </c>
      <c r="D5" s="63" t="str">
        <f>IF('Physical Cash at Safe'!D28="Yes", 'Physical Cash at Safe'!A4, 'Borrower Wise Details'!C5)</f>
        <v>Goh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45862</v>
      </c>
      <c r="H5" s="107" t="s">
        <v>491</v>
      </c>
      <c r="I5" s="61">
        <v>45883</v>
      </c>
      <c r="J5" s="74" t="str">
        <f>IF('Physical Cash at Safe'!D28="Yes",'Physical Cash at Safe'!E28,IF('Borrower Wise Details'!D5&lt;&gt;"",'Borrower Wise Details'!D5,""))</f>
        <v>FN25-26-01810</v>
      </c>
      <c r="K5" s="81">
        <v>1</v>
      </c>
      <c r="L5" s="82">
        <v>20000</v>
      </c>
      <c r="M5" s="82">
        <v>0</v>
      </c>
      <c r="N5" s="82" t="s">
        <v>449</v>
      </c>
      <c r="O5" s="82" t="s">
        <v>450</v>
      </c>
      <c r="P5" s="82" t="s">
        <v>451</v>
      </c>
      <c r="Q5" s="82" t="s">
        <v>452</v>
      </c>
      <c r="R5" s="75" t="str">
        <f>IF('Physical Cash at Safe'!$D$28="Yes", 'Physical Cash at Safe'!$A$28, IF('Borrower Wise Details'!F5&lt;&gt;"", 'Borrower Wise Details'!F5, ""))</f>
        <v>Avadh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SF0067545</v>
      </c>
      <c r="U5" s="77" t="s">
        <v>468</v>
      </c>
      <c r="V5" s="61">
        <v>45813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469</v>
      </c>
      <c r="Z5" s="61">
        <v>45925</v>
      </c>
      <c r="AA5" s="61">
        <v>45929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16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44250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2690</v>
      </c>
      <c r="AE5" s="126">
        <f>IF(AND(AC5="", AD5=""), "", IF(AD5="", AC5, AC5 - IF(ISNUMBER(AD5), AD5, 0)))</f>
        <v>41560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45960</v>
      </c>
      <c r="AH5" s="70" t="s">
        <v>490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BH2869</v>
      </c>
      <c r="C5" s="50" t="str">
        <f>IF('Fraud Investigation Report'!D5="", "", 'Fraud Investigation Report'!D5)</f>
        <v>Goh</v>
      </c>
      <c r="D5" s="68" t="str">
        <f>IF(OR('Fraud Investigation Report'!R5="", 'Fraud Investigation Report'!R5=0), "", 'Fraud Investigation Report'!R5)</f>
        <v>Avadh Kumar</v>
      </c>
      <c r="E5" s="68" t="str">
        <f>IF(OR('Fraud Investigation Report'!T5="", 'Fraud Investigation Report'!T5=0), "", 'Fraud Investigation Report'!T5)</f>
        <v>SF0067545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FN25-26-01810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5650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38600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44250</v>
      </c>
      <c r="O5" s="69">
        <f>IF('Fraud Investigation Report'!AD5="", "", 'Fraud Investigation Report'!AD5)</f>
        <v>2690</v>
      </c>
      <c r="P5" s="126">
        <f>IF(AND(N5="", O5=""), "", IF(O5="", N5, N5 - IF(ISNUMBER(O5), O5, 0)))</f>
        <v>41560</v>
      </c>
      <c r="Q5" s="49"/>
      <c r="R5" s="84" t="s">
        <v>465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3" activePane="bottomLeft" state="frozen"/>
      <selection pane="bottomLeft" activeCell="D13" sqref="D1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50" t="s">
        <v>2</v>
      </c>
      <c r="B1" s="151"/>
      <c r="C1" s="151"/>
      <c r="D1" s="151"/>
      <c r="E1" s="152"/>
    </row>
    <row r="2" spans="1:5" ht="18.5" x14ac:dyDescent="0.45">
      <c r="A2" s="14"/>
      <c r="B2" s="153" t="s">
        <v>3</v>
      </c>
      <c r="C2" s="153"/>
      <c r="D2" s="153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253</v>
      </c>
      <c r="B4" s="41" t="s">
        <v>252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45559</v>
      </c>
      <c r="C6" s="18">
        <v>45558</v>
      </c>
      <c r="D6" s="18">
        <v>45924</v>
      </c>
      <c r="E6" s="19">
        <v>0.27083333333333331</v>
      </c>
    </row>
    <row r="7" spans="1:5" ht="15.5" x14ac:dyDescent="0.35">
      <c r="A7" s="154" t="s">
        <v>70</v>
      </c>
      <c r="B7" s="155"/>
      <c r="C7" s="155"/>
      <c r="D7" s="155"/>
      <c r="E7" s="155"/>
    </row>
    <row r="8" spans="1:5" ht="15" customHeight="1" x14ac:dyDescent="0.35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5" x14ac:dyDescent="0.3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53</v>
      </c>
      <c r="C11" s="23">
        <f>B11*A11</f>
        <v>26500</v>
      </c>
      <c r="D11" s="25">
        <v>53</v>
      </c>
      <c r="E11" s="23">
        <f t="shared" ref="E11:E17" si="0">D11*A11</f>
        <v>26500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3</v>
      </c>
      <c r="C18" s="23">
        <f>B18</f>
        <v>3</v>
      </c>
      <c r="D18" s="27">
        <v>3</v>
      </c>
      <c r="E18" s="28">
        <f>D18</f>
        <v>3</v>
      </c>
    </row>
    <row r="19" spans="1:5" ht="14.5" x14ac:dyDescent="0.35">
      <c r="A19" s="29"/>
      <c r="B19" s="30" t="s">
        <v>76</v>
      </c>
      <c r="C19" s="31">
        <f>SUM(C10:C18)</f>
        <v>26553</v>
      </c>
      <c r="D19" s="30" t="s">
        <v>76</v>
      </c>
      <c r="E19" s="31">
        <f>SUM(E10:E18)</f>
        <v>26553</v>
      </c>
    </row>
    <row r="20" spans="1:5" ht="30" customHeight="1" x14ac:dyDescent="0.35">
      <c r="A20" s="162" t="s">
        <v>97</v>
      </c>
      <c r="B20" s="163"/>
      <c r="C20" s="32">
        <v>26553</v>
      </c>
      <c r="D20" s="33" t="s">
        <v>91</v>
      </c>
      <c r="E20" s="34">
        <v>0</v>
      </c>
    </row>
    <row r="21" spans="1:5" ht="30" customHeight="1" x14ac:dyDescent="0.35">
      <c r="A21" s="164" t="s">
        <v>88</v>
      </c>
      <c r="B21" s="165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4" t="s">
        <v>77</v>
      </c>
      <c r="B22" s="165"/>
      <c r="C22" s="34">
        <v>0</v>
      </c>
      <c r="D22" s="35" t="s">
        <v>78</v>
      </c>
      <c r="E22" s="34"/>
    </row>
    <row r="23" spans="1:5" ht="30" customHeight="1" x14ac:dyDescent="0.35">
      <c r="A23" s="164" t="s">
        <v>79</v>
      </c>
      <c r="B23" s="165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49"/>
      <c r="C24" s="149"/>
      <c r="D24" s="149"/>
      <c r="E24" s="149"/>
    </row>
    <row r="25" spans="1:5" ht="57.75" customHeight="1" x14ac:dyDescent="0.35">
      <c r="A25" s="36" t="s">
        <v>81</v>
      </c>
      <c r="B25" s="138"/>
      <c r="C25" s="138"/>
      <c r="D25" s="138"/>
      <c r="E25" s="138"/>
    </row>
    <row r="26" spans="1:5" ht="20.149999999999999" customHeight="1" x14ac:dyDescent="0.35">
      <c r="A26" s="143" t="s">
        <v>190</v>
      </c>
      <c r="B26" s="143"/>
      <c r="C26" s="143"/>
      <c r="D26" s="143"/>
      <c r="E26" s="143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41" t="s">
        <v>219</v>
      </c>
      <c r="E29" s="142"/>
    </row>
    <row r="30" spans="1:5" ht="40" customHeight="1" x14ac:dyDescent="0.35">
      <c r="A30" s="127"/>
      <c r="B30" s="127"/>
      <c r="C30" s="128">
        <f>A30-B30</f>
        <v>0</v>
      </c>
      <c r="D30" s="144"/>
      <c r="E30" s="145"/>
    </row>
    <row r="31" spans="1:5" ht="15" customHeight="1" x14ac:dyDescent="0.35">
      <c r="A31" s="146"/>
      <c r="B31" s="147"/>
      <c r="C31" s="147"/>
      <c r="D31" s="147"/>
      <c r="E31" s="148"/>
    </row>
    <row r="32" spans="1:5" ht="24.75" customHeight="1" x14ac:dyDescent="0.35">
      <c r="A32" s="37" t="s">
        <v>220</v>
      </c>
      <c r="B32" s="38" t="s">
        <v>439</v>
      </c>
      <c r="C32" s="37" t="s">
        <v>82</v>
      </c>
      <c r="D32" s="139" t="s">
        <v>444</v>
      </c>
      <c r="E32" s="140"/>
    </row>
    <row r="33" spans="1:5" ht="18" customHeight="1" x14ac:dyDescent="0.35">
      <c r="A33" s="37" t="s">
        <v>83</v>
      </c>
      <c r="B33" s="106" t="s">
        <v>440</v>
      </c>
      <c r="C33" s="39" t="s">
        <v>84</v>
      </c>
      <c r="D33" s="133" t="s">
        <v>445</v>
      </c>
      <c r="E33" s="134"/>
    </row>
    <row r="34" spans="1:5" ht="26" x14ac:dyDescent="0.35">
      <c r="A34" s="39" t="s">
        <v>221</v>
      </c>
      <c r="B34" s="38" t="s">
        <v>441</v>
      </c>
      <c r="C34" s="39" t="s">
        <v>222</v>
      </c>
      <c r="D34" s="135" t="s">
        <v>446</v>
      </c>
      <c r="E34" s="136"/>
    </row>
    <row r="35" spans="1:5" ht="26" x14ac:dyDescent="0.35">
      <c r="A35" s="39" t="s">
        <v>223</v>
      </c>
      <c r="B35" s="38" t="s">
        <v>442</v>
      </c>
      <c r="C35" s="39" t="s">
        <v>225</v>
      </c>
      <c r="D35" s="135" t="s">
        <v>447</v>
      </c>
      <c r="E35" s="136"/>
    </row>
    <row r="36" spans="1:5" ht="25.5" customHeight="1" x14ac:dyDescent="0.35">
      <c r="A36" s="39" t="s">
        <v>224</v>
      </c>
      <c r="B36" s="38" t="s">
        <v>443</v>
      </c>
      <c r="C36" s="39" t="s">
        <v>226</v>
      </c>
      <c r="D36" s="137" t="s">
        <v>448</v>
      </c>
      <c r="E36" s="137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2" zoomScaleNormal="82" workbookViewId="0">
      <selection activeCell="A7" sqref="A7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BH2869</v>
      </c>
      <c r="C5" s="119" t="str">
        <f>IF('Loan Outstanding Report'!$H$5="", "", 'Loan Outstanding Report'!$H$5)</f>
        <v>Goh</v>
      </c>
      <c r="D5" s="41" t="s">
        <v>466</v>
      </c>
      <c r="E5" s="65">
        <v>45924</v>
      </c>
      <c r="F5" s="38" t="s">
        <v>459</v>
      </c>
      <c r="G5" s="49" t="s">
        <v>460</v>
      </c>
      <c r="H5" s="49" t="s">
        <v>461</v>
      </c>
      <c r="I5" s="120" t="s">
        <v>271</v>
      </c>
      <c r="J5" s="120" t="s">
        <v>273</v>
      </c>
      <c r="K5" s="120" t="s">
        <v>274</v>
      </c>
      <c r="L5" s="11">
        <v>352524973</v>
      </c>
      <c r="M5" s="65" t="s">
        <v>344</v>
      </c>
      <c r="N5" s="124">
        <v>32000</v>
      </c>
      <c r="O5" s="124">
        <v>1710</v>
      </c>
      <c r="P5" s="121" t="s">
        <v>139</v>
      </c>
      <c r="Q5" s="80">
        <v>45780</v>
      </c>
      <c r="R5" s="124">
        <v>1700</v>
      </c>
      <c r="S5" s="124">
        <v>0</v>
      </c>
      <c r="T5" s="124">
        <v>0</v>
      </c>
      <c r="U5" s="125">
        <f t="shared" ref="U5" si="0">IF(AND(ISBLANK(R5),ISBLANK(S5),ISBLANK(T5)),"",R5-(S5+T5))</f>
        <v>1700</v>
      </c>
      <c r="V5" s="117" t="s">
        <v>202</v>
      </c>
      <c r="W5" s="122" t="s">
        <v>462</v>
      </c>
    </row>
    <row r="6" spans="1:23" ht="25" customHeight="1" x14ac:dyDescent="0.3">
      <c r="A6" s="64">
        <v>2</v>
      </c>
      <c r="B6" s="60" t="str">
        <f>IF(J6&lt;&gt;"", $B$5, "")</f>
        <v>BH2869</v>
      </c>
      <c r="C6" s="119" t="str">
        <f>IF(J6&lt;&gt;"", $C$5, "")</f>
        <v>Goh</v>
      </c>
      <c r="D6" s="41" t="str">
        <f>IF(J6&lt;&gt;"", $D$5, "")</f>
        <v>FN25-26-01810</v>
      </c>
      <c r="E6" s="65">
        <v>45924</v>
      </c>
      <c r="F6" s="38" t="s">
        <v>459</v>
      </c>
      <c r="G6" s="49" t="s">
        <v>460</v>
      </c>
      <c r="H6" s="49" t="s">
        <v>461</v>
      </c>
      <c r="I6" s="120" t="s">
        <v>271</v>
      </c>
      <c r="J6" s="120" t="s">
        <v>273</v>
      </c>
      <c r="K6" s="120" t="s">
        <v>274</v>
      </c>
      <c r="L6" s="11">
        <v>352524973</v>
      </c>
      <c r="M6" s="65" t="s">
        <v>344</v>
      </c>
      <c r="N6" s="124">
        <v>32000</v>
      </c>
      <c r="O6" s="124">
        <v>1710</v>
      </c>
      <c r="P6" s="121" t="s">
        <v>139</v>
      </c>
      <c r="Q6" s="80">
        <v>45811</v>
      </c>
      <c r="R6" s="124">
        <v>1700</v>
      </c>
      <c r="S6" s="124">
        <v>0</v>
      </c>
      <c r="T6" s="124">
        <v>0</v>
      </c>
      <c r="U6" s="125">
        <f t="shared" ref="U6:U69" si="1">IF(AND(ISBLANK(R6),ISBLANK(S6),ISBLANK(T6)),"",R6-(S6+T6))</f>
        <v>1700</v>
      </c>
      <c r="V6" s="117" t="s">
        <v>202</v>
      </c>
      <c r="W6" s="122" t="s">
        <v>463</v>
      </c>
    </row>
    <row r="7" spans="1:23" ht="25" customHeight="1" x14ac:dyDescent="0.3">
      <c r="A7" s="64">
        <v>3</v>
      </c>
      <c r="B7" s="60" t="str">
        <f t="shared" ref="B7:B70" si="2">IF(J7&lt;&gt;"", $B$5, "")</f>
        <v>BH2869</v>
      </c>
      <c r="C7" s="119" t="str">
        <f t="shared" ref="C7:C70" si="3">IF(J7&lt;&gt;"", $C$5, "")</f>
        <v>Goh</v>
      </c>
      <c r="D7" s="41" t="str">
        <f t="shared" ref="D7:D70" si="4">IF(J7&lt;&gt;"", $D$5, "")</f>
        <v>FN25-26-01810</v>
      </c>
      <c r="E7" s="65">
        <v>45924</v>
      </c>
      <c r="F7" s="38" t="str">
        <f t="shared" ref="F7:F70" si="5">IF(J7&lt;&gt;"", $F$5, "")</f>
        <v>Avadh Kumar</v>
      </c>
      <c r="G7" s="49" t="str">
        <f t="shared" ref="G7:G70" si="6">IF(J7&lt;&gt;"", $G$5, "")</f>
        <v>SF0067545</v>
      </c>
      <c r="H7" s="49" t="str">
        <f t="shared" ref="H7:H70" si="7">IF(J7&lt;&gt;"", $H$5, "")</f>
        <v>LO</v>
      </c>
      <c r="I7" s="120" t="s">
        <v>316</v>
      </c>
      <c r="J7" s="120" t="s">
        <v>318</v>
      </c>
      <c r="K7" s="120" t="s">
        <v>319</v>
      </c>
      <c r="L7" s="11">
        <v>358214484</v>
      </c>
      <c r="M7" s="65" t="s">
        <v>405</v>
      </c>
      <c r="N7" s="124">
        <v>65000</v>
      </c>
      <c r="O7" s="124">
        <v>3460</v>
      </c>
      <c r="P7" s="121" t="s">
        <v>139</v>
      </c>
      <c r="Q7" s="80">
        <v>45784</v>
      </c>
      <c r="R7" s="124">
        <v>2250</v>
      </c>
      <c r="S7" s="124">
        <v>0</v>
      </c>
      <c r="T7" s="124">
        <v>0</v>
      </c>
      <c r="U7" s="125">
        <f t="shared" si="1"/>
        <v>2250</v>
      </c>
      <c r="V7" s="117" t="s">
        <v>202</v>
      </c>
      <c r="W7" s="122" t="s">
        <v>464</v>
      </c>
    </row>
    <row r="8" spans="1:23" ht="25" customHeight="1" x14ac:dyDescent="0.3">
      <c r="A8" s="64">
        <v>4</v>
      </c>
      <c r="B8" s="60" t="str">
        <f t="shared" si="2"/>
        <v>BH2869</v>
      </c>
      <c r="C8" s="119" t="str">
        <f t="shared" si="3"/>
        <v>Goh</v>
      </c>
      <c r="D8" s="41" t="str">
        <f t="shared" si="4"/>
        <v>FN25-26-01810</v>
      </c>
      <c r="E8" s="65">
        <v>45929</v>
      </c>
      <c r="F8" s="38" t="str">
        <f t="shared" si="5"/>
        <v>Avadh Kumar</v>
      </c>
      <c r="G8" s="49" t="str">
        <f t="shared" si="6"/>
        <v>SF0067545</v>
      </c>
      <c r="H8" s="49" t="str">
        <f t="shared" si="7"/>
        <v>LO</v>
      </c>
      <c r="I8" s="120" t="s">
        <v>473</v>
      </c>
      <c r="J8" s="120" t="s">
        <v>475</v>
      </c>
      <c r="K8" s="120" t="s">
        <v>477</v>
      </c>
      <c r="L8" s="11">
        <v>358031050</v>
      </c>
      <c r="M8" s="65" t="s">
        <v>478</v>
      </c>
      <c r="N8" s="124">
        <v>40000</v>
      </c>
      <c r="O8" s="124">
        <v>2690</v>
      </c>
      <c r="P8" s="121" t="s">
        <v>140</v>
      </c>
      <c r="Q8" s="80">
        <v>45535</v>
      </c>
      <c r="R8" s="124">
        <v>38600</v>
      </c>
      <c r="S8" s="124">
        <v>2690</v>
      </c>
      <c r="T8" s="124">
        <v>0</v>
      </c>
      <c r="U8" s="125">
        <f t="shared" si="1"/>
        <v>35910</v>
      </c>
      <c r="V8" s="117" t="s">
        <v>204</v>
      </c>
      <c r="W8" s="122" t="s">
        <v>489</v>
      </c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K2" zoomScale="66" zoomScaleNormal="66" workbookViewId="0">
      <selection activeCell="BP7" sqref="BP7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29">
        <v>45923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29">
        <v>45923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30">
        <v>0.27083333333333331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2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17622</v>
      </c>
      <c r="J5" s="38" t="s">
        <v>254</v>
      </c>
      <c r="K5" s="84">
        <v>17622</v>
      </c>
      <c r="L5" s="84" t="s">
        <v>255</v>
      </c>
      <c r="M5" s="38" t="s">
        <v>256</v>
      </c>
      <c r="N5" s="84">
        <v>25323</v>
      </c>
      <c r="O5" s="84" t="s">
        <v>257</v>
      </c>
      <c r="P5" s="84">
        <v>40797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348943850</v>
      </c>
      <c r="Z5" s="38" t="s">
        <v>264</v>
      </c>
      <c r="AA5" s="108" t="s">
        <v>328</v>
      </c>
      <c r="AB5" s="84">
        <v>41952</v>
      </c>
      <c r="AC5" s="108" t="s">
        <v>329</v>
      </c>
      <c r="AD5" s="84">
        <v>24</v>
      </c>
      <c r="AE5" s="84" t="s">
        <v>330</v>
      </c>
      <c r="AF5" s="84" t="s">
        <v>331</v>
      </c>
      <c r="AG5" s="108" t="s">
        <v>332</v>
      </c>
      <c r="AH5" s="84" t="s">
        <v>333</v>
      </c>
      <c r="AI5" s="108" t="s">
        <v>334</v>
      </c>
      <c r="AJ5" s="84">
        <v>1834</v>
      </c>
      <c r="AK5" s="84">
        <v>2250</v>
      </c>
      <c r="AL5" s="108" t="s">
        <v>335</v>
      </c>
      <c r="AM5" s="84">
        <v>40083</v>
      </c>
      <c r="AN5" s="112">
        <v>11632</v>
      </c>
      <c r="AO5" s="112">
        <v>51715</v>
      </c>
      <c r="AP5" s="112">
        <v>1869</v>
      </c>
      <c r="AQ5" s="112">
        <v>0</v>
      </c>
      <c r="AR5" s="112">
        <v>1869</v>
      </c>
      <c r="AS5" s="112">
        <v>1869</v>
      </c>
      <c r="AT5" s="112">
        <v>0</v>
      </c>
      <c r="AU5" s="112">
        <v>1869</v>
      </c>
      <c r="AV5" s="84">
        <v>35</v>
      </c>
      <c r="AW5" s="84">
        <v>356</v>
      </c>
      <c r="AX5" s="84"/>
      <c r="AY5" s="108"/>
      <c r="AZ5" s="84"/>
      <c r="BA5" s="84"/>
      <c r="BB5" s="84" t="s">
        <v>336</v>
      </c>
      <c r="BC5" s="84" t="s">
        <v>145</v>
      </c>
      <c r="BD5" s="108"/>
      <c r="BE5" s="84">
        <v>0</v>
      </c>
      <c r="BF5" s="38" t="s">
        <v>260</v>
      </c>
      <c r="BG5" s="84" t="s">
        <v>423</v>
      </c>
      <c r="BH5" s="114" t="s">
        <v>438</v>
      </c>
      <c r="BI5" s="38" t="s">
        <v>110</v>
      </c>
      <c r="BJ5" s="85">
        <v>45925</v>
      </c>
      <c r="BK5" s="84"/>
      <c r="BL5" s="38" t="s">
        <v>115</v>
      </c>
      <c r="BM5" s="115" t="s">
        <v>130</v>
      </c>
      <c r="BN5" s="116" t="s">
        <v>201</v>
      </c>
      <c r="BO5" s="84" t="s">
        <v>246</v>
      </c>
      <c r="BP5" s="84"/>
      <c r="BQ5" s="117"/>
      <c r="BR5" s="118" t="s">
        <v>455</v>
      </c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252</v>
      </c>
      <c r="I6" s="84">
        <v>17694</v>
      </c>
      <c r="J6" s="38" t="s">
        <v>265</v>
      </c>
      <c r="K6" s="84">
        <v>17694</v>
      </c>
      <c r="L6" s="84" t="s">
        <v>255</v>
      </c>
      <c r="M6" s="38" t="s">
        <v>256</v>
      </c>
      <c r="N6" s="84">
        <v>25301</v>
      </c>
      <c r="O6" s="84" t="s">
        <v>266</v>
      </c>
      <c r="P6" s="84">
        <v>40772</v>
      </c>
      <c r="Q6" s="38" t="s">
        <v>267</v>
      </c>
      <c r="R6" s="38" t="s">
        <v>259</v>
      </c>
      <c r="S6" s="84" t="s">
        <v>268</v>
      </c>
      <c r="T6" s="84" t="s">
        <v>268</v>
      </c>
      <c r="U6" s="84" t="s">
        <v>269</v>
      </c>
      <c r="V6" s="84" t="s">
        <v>262</v>
      </c>
      <c r="W6" s="84">
        <v>541</v>
      </c>
      <c r="X6" s="38" t="s">
        <v>263</v>
      </c>
      <c r="Y6" s="84">
        <v>350569502</v>
      </c>
      <c r="Z6" s="38" t="s">
        <v>270</v>
      </c>
      <c r="AA6" s="108" t="s">
        <v>337</v>
      </c>
      <c r="AB6" s="84">
        <v>41952</v>
      </c>
      <c r="AC6" s="108" t="s">
        <v>338</v>
      </c>
      <c r="AD6" s="84">
        <v>24</v>
      </c>
      <c r="AE6" s="84" t="s">
        <v>330</v>
      </c>
      <c r="AF6" s="84" t="s">
        <v>339</v>
      </c>
      <c r="AG6" s="108" t="s">
        <v>340</v>
      </c>
      <c r="AH6" s="84" t="s">
        <v>333</v>
      </c>
      <c r="AI6" s="108" t="s">
        <v>341</v>
      </c>
      <c r="AJ6" s="84">
        <v>2658</v>
      </c>
      <c r="AK6" s="84">
        <v>2250</v>
      </c>
      <c r="AL6" s="108" t="s">
        <v>342</v>
      </c>
      <c r="AM6" s="84">
        <v>31374.85</v>
      </c>
      <c r="AN6" s="112">
        <v>11783.15</v>
      </c>
      <c r="AO6" s="112">
        <v>43158</v>
      </c>
      <c r="AP6" s="112">
        <v>10577.15</v>
      </c>
      <c r="AQ6" s="112">
        <v>672.85</v>
      </c>
      <c r="AR6" s="112">
        <v>11250</v>
      </c>
      <c r="AS6" s="112">
        <v>10577.15</v>
      </c>
      <c r="AT6" s="112">
        <v>672.85</v>
      </c>
      <c r="AU6" s="112">
        <v>11250</v>
      </c>
      <c r="AV6" s="84">
        <v>30</v>
      </c>
      <c r="AW6" s="84">
        <v>326</v>
      </c>
      <c r="AX6" s="84"/>
      <c r="AY6" s="108"/>
      <c r="AZ6" s="84"/>
      <c r="BA6" s="84"/>
      <c r="BB6" s="84" t="s">
        <v>336</v>
      </c>
      <c r="BC6" s="84" t="s">
        <v>145</v>
      </c>
      <c r="BD6" s="108" t="s">
        <v>343</v>
      </c>
      <c r="BE6" s="84">
        <v>41952</v>
      </c>
      <c r="BF6" s="38" t="s">
        <v>268</v>
      </c>
      <c r="BG6" s="84" t="s">
        <v>424</v>
      </c>
      <c r="BH6" s="114" t="s">
        <v>438</v>
      </c>
      <c r="BI6" s="38" t="s">
        <v>110</v>
      </c>
      <c r="BJ6" s="85">
        <v>45925</v>
      </c>
      <c r="BK6" s="84"/>
      <c r="BL6" s="38" t="s">
        <v>115</v>
      </c>
      <c r="BM6" s="115" t="s">
        <v>130</v>
      </c>
      <c r="BN6" s="116" t="s">
        <v>201</v>
      </c>
      <c r="BO6" s="84" t="s">
        <v>246</v>
      </c>
      <c r="BP6" s="84"/>
      <c r="BQ6" s="117"/>
      <c r="BR6" s="118" t="s">
        <v>455</v>
      </c>
    </row>
    <row r="7" spans="1:70" s="113" customFormat="1" ht="15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252</v>
      </c>
      <c r="I7" s="84">
        <v>17788</v>
      </c>
      <c r="J7" s="38" t="s">
        <v>254</v>
      </c>
      <c r="K7" s="84">
        <v>17788</v>
      </c>
      <c r="L7" s="84" t="s">
        <v>255</v>
      </c>
      <c r="M7" s="38" t="s">
        <v>256</v>
      </c>
      <c r="N7" s="84">
        <v>25322</v>
      </c>
      <c r="O7" s="84" t="s">
        <v>271</v>
      </c>
      <c r="P7" s="84">
        <v>40796</v>
      </c>
      <c r="Q7" s="38" t="s">
        <v>272</v>
      </c>
      <c r="R7" s="38" t="s">
        <v>259</v>
      </c>
      <c r="S7" s="84" t="s">
        <v>273</v>
      </c>
      <c r="T7" s="84" t="s">
        <v>273</v>
      </c>
      <c r="U7" s="84" t="s">
        <v>261</v>
      </c>
      <c r="V7" s="84" t="s">
        <v>262</v>
      </c>
      <c r="W7" s="84">
        <v>541</v>
      </c>
      <c r="X7" s="38" t="s">
        <v>263</v>
      </c>
      <c r="Y7" s="84">
        <v>352524973</v>
      </c>
      <c r="Z7" s="38" t="s">
        <v>274</v>
      </c>
      <c r="AA7" s="108" t="s">
        <v>344</v>
      </c>
      <c r="AB7" s="84">
        <v>32000</v>
      </c>
      <c r="AC7" s="108" t="s">
        <v>329</v>
      </c>
      <c r="AD7" s="84">
        <v>24</v>
      </c>
      <c r="AE7" s="84" t="s">
        <v>330</v>
      </c>
      <c r="AF7" s="84" t="s">
        <v>345</v>
      </c>
      <c r="AG7" s="108" t="s">
        <v>346</v>
      </c>
      <c r="AH7" s="84" t="s">
        <v>333</v>
      </c>
      <c r="AI7" s="108" t="s">
        <v>347</v>
      </c>
      <c r="AJ7" s="84">
        <v>1710</v>
      </c>
      <c r="AK7" s="84">
        <v>1710</v>
      </c>
      <c r="AL7" s="108" t="s">
        <v>348</v>
      </c>
      <c r="AM7" s="84">
        <v>23533.18</v>
      </c>
      <c r="AN7" s="112">
        <v>8146.82</v>
      </c>
      <c r="AO7" s="112">
        <v>31680</v>
      </c>
      <c r="AP7" s="112">
        <v>8466.82</v>
      </c>
      <c r="AQ7" s="112">
        <v>471.18</v>
      </c>
      <c r="AR7" s="112">
        <v>8938</v>
      </c>
      <c r="AS7" s="112">
        <v>8466.82</v>
      </c>
      <c r="AT7" s="112">
        <v>471.18</v>
      </c>
      <c r="AU7" s="112">
        <v>8938</v>
      </c>
      <c r="AV7" s="84">
        <v>25</v>
      </c>
      <c r="AW7" s="84">
        <v>205</v>
      </c>
      <c r="AX7" s="84"/>
      <c r="AY7" s="108"/>
      <c r="AZ7" s="84"/>
      <c r="BA7" s="84"/>
      <c r="BB7" s="84" t="s">
        <v>336</v>
      </c>
      <c r="BC7" s="84" t="s">
        <v>145</v>
      </c>
      <c r="BD7" s="108"/>
      <c r="BE7" s="84">
        <v>0</v>
      </c>
      <c r="BF7" s="38" t="s">
        <v>273</v>
      </c>
      <c r="BG7" s="84" t="s">
        <v>425</v>
      </c>
      <c r="BH7" s="114" t="s">
        <v>438</v>
      </c>
      <c r="BI7" s="38" t="s">
        <v>110</v>
      </c>
      <c r="BJ7" s="85">
        <v>45924</v>
      </c>
      <c r="BK7" s="84"/>
      <c r="BL7" s="38" t="s">
        <v>114</v>
      </c>
      <c r="BM7" s="115" t="s">
        <v>119</v>
      </c>
      <c r="BN7" s="116" t="s">
        <v>200</v>
      </c>
      <c r="BO7" s="84" t="s">
        <v>245</v>
      </c>
      <c r="BP7" s="84">
        <v>3400</v>
      </c>
      <c r="BQ7" s="117" t="s">
        <v>202</v>
      </c>
      <c r="BR7" s="118" t="s">
        <v>453</v>
      </c>
    </row>
    <row r="8" spans="1:70" s="113" customFormat="1" ht="15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252</v>
      </c>
      <c r="I8" s="84">
        <v>17872</v>
      </c>
      <c r="J8" s="38" t="s">
        <v>275</v>
      </c>
      <c r="K8" s="84">
        <v>17872</v>
      </c>
      <c r="L8" s="84" t="s">
        <v>255</v>
      </c>
      <c r="M8" s="38" t="s">
        <v>256</v>
      </c>
      <c r="N8" s="84">
        <v>386217</v>
      </c>
      <c r="O8" s="84" t="s">
        <v>276</v>
      </c>
      <c r="P8" s="84">
        <v>836890</v>
      </c>
      <c r="Q8" s="38" t="s">
        <v>277</v>
      </c>
      <c r="R8" s="38" t="s">
        <v>259</v>
      </c>
      <c r="S8" s="84" t="s">
        <v>278</v>
      </c>
      <c r="T8" s="84" t="s">
        <v>278</v>
      </c>
      <c r="U8" s="84" t="s">
        <v>279</v>
      </c>
      <c r="V8" s="84" t="s">
        <v>262</v>
      </c>
      <c r="W8" s="84">
        <v>541</v>
      </c>
      <c r="X8" s="38" t="s">
        <v>280</v>
      </c>
      <c r="Y8" s="84">
        <v>352951905</v>
      </c>
      <c r="Z8" s="38" t="s">
        <v>281</v>
      </c>
      <c r="AA8" s="108" t="s">
        <v>349</v>
      </c>
      <c r="AB8" s="84">
        <v>42000</v>
      </c>
      <c r="AC8" s="108" t="s">
        <v>350</v>
      </c>
      <c r="AD8" s="84">
        <v>24</v>
      </c>
      <c r="AE8" s="84" t="s">
        <v>330</v>
      </c>
      <c r="AF8" s="84" t="s">
        <v>351</v>
      </c>
      <c r="AG8" s="108" t="s">
        <v>352</v>
      </c>
      <c r="AH8" s="84" t="s">
        <v>333</v>
      </c>
      <c r="AI8" s="108" t="s">
        <v>353</v>
      </c>
      <c r="AJ8" s="84">
        <v>2240</v>
      </c>
      <c r="AK8" s="84">
        <v>2240</v>
      </c>
      <c r="AL8" s="108" t="s">
        <v>354</v>
      </c>
      <c r="AM8" s="84">
        <v>40152.14</v>
      </c>
      <c r="AN8" s="112">
        <v>11367.86</v>
      </c>
      <c r="AO8" s="112">
        <v>51520</v>
      </c>
      <c r="AP8" s="112">
        <v>1847.86</v>
      </c>
      <c r="AQ8" s="112">
        <v>40.14</v>
      </c>
      <c r="AR8" s="112">
        <v>1888</v>
      </c>
      <c r="AS8" s="112">
        <v>1847.86</v>
      </c>
      <c r="AT8" s="112">
        <v>40.14</v>
      </c>
      <c r="AU8" s="112">
        <v>1888</v>
      </c>
      <c r="AV8" s="84">
        <v>24</v>
      </c>
      <c r="AW8" s="84">
        <v>20</v>
      </c>
      <c r="AX8" s="84"/>
      <c r="AY8" s="108"/>
      <c r="AZ8" s="84"/>
      <c r="BA8" s="84"/>
      <c r="BB8" s="84" t="s">
        <v>336</v>
      </c>
      <c r="BC8" s="84" t="s">
        <v>145</v>
      </c>
      <c r="BD8" s="108"/>
      <c r="BE8" s="84">
        <v>0</v>
      </c>
      <c r="BF8" s="38" t="s">
        <v>278</v>
      </c>
      <c r="BG8" s="84" t="s">
        <v>426</v>
      </c>
      <c r="BH8" s="114" t="s">
        <v>438</v>
      </c>
      <c r="BI8" s="38" t="s">
        <v>110</v>
      </c>
      <c r="BJ8" s="85">
        <v>45925</v>
      </c>
      <c r="BK8" s="84"/>
      <c r="BL8" s="38" t="s">
        <v>114</v>
      </c>
      <c r="BM8" s="115" t="s">
        <v>119</v>
      </c>
      <c r="BN8" s="116" t="s">
        <v>200</v>
      </c>
      <c r="BO8" s="84" t="s">
        <v>246</v>
      </c>
      <c r="BP8" s="84"/>
      <c r="BQ8" s="117"/>
      <c r="BR8" s="118" t="s">
        <v>454</v>
      </c>
    </row>
    <row r="9" spans="1:70" s="113" customFormat="1" ht="15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252</v>
      </c>
      <c r="I9" s="84">
        <v>17694</v>
      </c>
      <c r="J9" s="38" t="s">
        <v>265</v>
      </c>
      <c r="K9" s="84">
        <v>17694</v>
      </c>
      <c r="L9" s="84" t="s">
        <v>255</v>
      </c>
      <c r="M9" s="38" t="s">
        <v>256</v>
      </c>
      <c r="N9" s="84">
        <v>25301</v>
      </c>
      <c r="O9" s="84" t="s">
        <v>266</v>
      </c>
      <c r="P9" s="84">
        <v>40772</v>
      </c>
      <c r="Q9" s="38" t="s">
        <v>267</v>
      </c>
      <c r="R9" s="38" t="s">
        <v>282</v>
      </c>
      <c r="S9" s="84" t="s">
        <v>268</v>
      </c>
      <c r="T9" s="84" t="s">
        <v>268</v>
      </c>
      <c r="U9" s="84" t="s">
        <v>279</v>
      </c>
      <c r="V9" s="84" t="s">
        <v>262</v>
      </c>
      <c r="W9" s="84">
        <v>541</v>
      </c>
      <c r="X9" s="38" t="s">
        <v>283</v>
      </c>
      <c r="Y9" s="84">
        <v>353784360</v>
      </c>
      <c r="Z9" s="38" t="s">
        <v>270</v>
      </c>
      <c r="AA9" s="108" t="s">
        <v>355</v>
      </c>
      <c r="AB9" s="84">
        <v>30000</v>
      </c>
      <c r="AC9" s="108" t="s">
        <v>338</v>
      </c>
      <c r="AD9" s="84">
        <v>18</v>
      </c>
      <c r="AE9" s="84" t="s">
        <v>356</v>
      </c>
      <c r="AF9" s="84" t="s">
        <v>339</v>
      </c>
      <c r="AG9" s="108" t="s">
        <v>340</v>
      </c>
      <c r="AH9" s="84" t="s">
        <v>333</v>
      </c>
      <c r="AI9" s="108" t="s">
        <v>357</v>
      </c>
      <c r="AJ9" s="84">
        <v>2020</v>
      </c>
      <c r="AK9" s="84">
        <v>2020</v>
      </c>
      <c r="AL9" s="108" t="s">
        <v>358</v>
      </c>
      <c r="AM9" s="84">
        <v>15070.14</v>
      </c>
      <c r="AN9" s="112">
        <v>5129.8599999999997</v>
      </c>
      <c r="AO9" s="112">
        <v>20200</v>
      </c>
      <c r="AP9" s="112">
        <v>14929.86</v>
      </c>
      <c r="AQ9" s="112">
        <v>1449.14</v>
      </c>
      <c r="AR9" s="112">
        <v>16379</v>
      </c>
      <c r="AS9" s="112">
        <v>14929.86</v>
      </c>
      <c r="AT9" s="112">
        <v>1449.14</v>
      </c>
      <c r="AU9" s="112">
        <v>16379</v>
      </c>
      <c r="AV9" s="84">
        <v>21</v>
      </c>
      <c r="AW9" s="84">
        <v>326</v>
      </c>
      <c r="AX9" s="84"/>
      <c r="AY9" s="108"/>
      <c r="AZ9" s="84"/>
      <c r="BA9" s="84"/>
      <c r="BB9" s="84" t="s">
        <v>336</v>
      </c>
      <c r="BC9" s="84" t="s">
        <v>145</v>
      </c>
      <c r="BD9" s="108" t="s">
        <v>343</v>
      </c>
      <c r="BE9" s="84">
        <v>30000</v>
      </c>
      <c r="BF9" s="38" t="s">
        <v>268</v>
      </c>
      <c r="BG9" s="84" t="s">
        <v>424</v>
      </c>
      <c r="BH9" s="114" t="s">
        <v>438</v>
      </c>
      <c r="BI9" s="38" t="s">
        <v>110</v>
      </c>
      <c r="BJ9" s="85">
        <v>45925</v>
      </c>
      <c r="BK9" s="84"/>
      <c r="BL9" s="38" t="s">
        <v>115</v>
      </c>
      <c r="BM9" s="115" t="s">
        <v>130</v>
      </c>
      <c r="BN9" s="116" t="s">
        <v>201</v>
      </c>
      <c r="BO9" s="84" t="s">
        <v>246</v>
      </c>
      <c r="BP9" s="84"/>
      <c r="BQ9" s="117"/>
      <c r="BR9" s="118" t="s">
        <v>455</v>
      </c>
    </row>
    <row r="10" spans="1:70" s="113" customFormat="1" ht="15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252</v>
      </c>
      <c r="I10" s="84">
        <v>17788</v>
      </c>
      <c r="J10" s="38" t="s">
        <v>254</v>
      </c>
      <c r="K10" s="84">
        <v>17788</v>
      </c>
      <c r="L10" s="84" t="s">
        <v>255</v>
      </c>
      <c r="M10" s="38" t="s">
        <v>256</v>
      </c>
      <c r="N10" s="84">
        <v>305518</v>
      </c>
      <c r="O10" s="84" t="s">
        <v>284</v>
      </c>
      <c r="P10" s="84">
        <v>415086</v>
      </c>
      <c r="Q10" s="38" t="s">
        <v>285</v>
      </c>
      <c r="R10" s="38" t="s">
        <v>259</v>
      </c>
      <c r="S10" s="84" t="s">
        <v>286</v>
      </c>
      <c r="T10" s="84" t="s">
        <v>286</v>
      </c>
      <c r="U10" s="84" t="s">
        <v>261</v>
      </c>
      <c r="V10" s="84" t="s">
        <v>262</v>
      </c>
      <c r="W10" s="84">
        <v>0</v>
      </c>
      <c r="X10" s="38" t="s">
        <v>287</v>
      </c>
      <c r="Y10" s="84">
        <v>354181992</v>
      </c>
      <c r="Z10" s="38" t="s">
        <v>288</v>
      </c>
      <c r="AA10" s="108" t="s">
        <v>359</v>
      </c>
      <c r="AB10" s="84">
        <v>23000</v>
      </c>
      <c r="AC10" s="108" t="s">
        <v>329</v>
      </c>
      <c r="AD10" s="84">
        <v>18</v>
      </c>
      <c r="AE10" s="84" t="s">
        <v>360</v>
      </c>
      <c r="AF10" s="84" t="s">
        <v>361</v>
      </c>
      <c r="AG10" s="108" t="s">
        <v>362</v>
      </c>
      <c r="AH10" s="84" t="s">
        <v>333</v>
      </c>
      <c r="AI10" s="108" t="s">
        <v>363</v>
      </c>
      <c r="AJ10" s="84">
        <v>1550</v>
      </c>
      <c r="AK10" s="84">
        <v>1550</v>
      </c>
      <c r="AL10" s="108" t="s">
        <v>364</v>
      </c>
      <c r="AM10" s="84">
        <v>8936.61</v>
      </c>
      <c r="AN10" s="112">
        <v>3463.39</v>
      </c>
      <c r="AO10" s="112">
        <v>12400</v>
      </c>
      <c r="AP10" s="112">
        <v>14063.39</v>
      </c>
      <c r="AQ10" s="112">
        <v>1683.61</v>
      </c>
      <c r="AR10" s="112">
        <v>15747</v>
      </c>
      <c r="AS10" s="112">
        <v>14063.39</v>
      </c>
      <c r="AT10" s="112">
        <v>1683.61</v>
      </c>
      <c r="AU10" s="112">
        <v>15747</v>
      </c>
      <c r="AV10" s="84">
        <v>19</v>
      </c>
      <c r="AW10" s="84">
        <v>325</v>
      </c>
      <c r="AX10" s="84"/>
      <c r="AY10" s="108"/>
      <c r="AZ10" s="84"/>
      <c r="BA10" s="84"/>
      <c r="BB10" s="84" t="s">
        <v>336</v>
      </c>
      <c r="BC10" s="84" t="s">
        <v>145</v>
      </c>
      <c r="BD10" s="108" t="s">
        <v>343</v>
      </c>
      <c r="BE10" s="84">
        <v>23000</v>
      </c>
      <c r="BF10" s="38" t="s">
        <v>286</v>
      </c>
      <c r="BG10" s="84" t="s">
        <v>427</v>
      </c>
      <c r="BH10" s="114" t="s">
        <v>438</v>
      </c>
      <c r="BI10" s="38" t="s">
        <v>110</v>
      </c>
      <c r="BJ10" s="85">
        <v>45924</v>
      </c>
      <c r="BK10" s="84"/>
      <c r="BL10" s="38" t="s">
        <v>115</v>
      </c>
      <c r="BM10" s="115" t="s">
        <v>130</v>
      </c>
      <c r="BN10" s="116" t="s">
        <v>201</v>
      </c>
      <c r="BO10" s="84" t="s">
        <v>246</v>
      </c>
      <c r="BP10" s="84"/>
      <c r="BQ10" s="117"/>
      <c r="BR10" s="118" t="s">
        <v>455</v>
      </c>
    </row>
    <row r="11" spans="1:70" s="113" customFormat="1" ht="15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252</v>
      </c>
      <c r="I11" s="84">
        <v>17622</v>
      </c>
      <c r="J11" s="38" t="s">
        <v>254</v>
      </c>
      <c r="K11" s="84">
        <v>17622</v>
      </c>
      <c r="L11" s="84" t="s">
        <v>255</v>
      </c>
      <c r="M11" s="38" t="s">
        <v>256</v>
      </c>
      <c r="N11" s="84">
        <v>25323</v>
      </c>
      <c r="O11" s="84" t="s">
        <v>257</v>
      </c>
      <c r="P11" s="84">
        <v>40797</v>
      </c>
      <c r="Q11" s="38" t="s">
        <v>258</v>
      </c>
      <c r="R11" s="38" t="s">
        <v>259</v>
      </c>
      <c r="S11" s="84" t="s">
        <v>289</v>
      </c>
      <c r="T11" s="84" t="s">
        <v>289</v>
      </c>
      <c r="U11" s="84" t="s">
        <v>290</v>
      </c>
      <c r="V11" s="84" t="s">
        <v>262</v>
      </c>
      <c r="W11" s="84">
        <v>0</v>
      </c>
      <c r="X11" s="38" t="s">
        <v>263</v>
      </c>
      <c r="Y11" s="84">
        <v>354756216</v>
      </c>
      <c r="Z11" s="38" t="s">
        <v>264</v>
      </c>
      <c r="AA11" s="108" t="s">
        <v>365</v>
      </c>
      <c r="AB11" s="84">
        <v>22000</v>
      </c>
      <c r="AC11" s="108" t="s">
        <v>329</v>
      </c>
      <c r="AD11" s="84">
        <v>12</v>
      </c>
      <c r="AE11" s="84" t="s">
        <v>366</v>
      </c>
      <c r="AF11" s="84" t="s">
        <v>367</v>
      </c>
      <c r="AG11" s="108" t="s">
        <v>368</v>
      </c>
      <c r="AH11" s="84" t="s">
        <v>369</v>
      </c>
      <c r="AI11" s="108" t="s">
        <v>363</v>
      </c>
      <c r="AJ11" s="84">
        <v>2090</v>
      </c>
      <c r="AK11" s="84">
        <v>2090</v>
      </c>
      <c r="AL11" s="108" t="s">
        <v>370</v>
      </c>
      <c r="AM11" s="84">
        <v>12032.36</v>
      </c>
      <c r="AN11" s="112">
        <v>2597.64</v>
      </c>
      <c r="AO11" s="112">
        <v>14630</v>
      </c>
      <c r="AP11" s="112">
        <v>9967.64</v>
      </c>
      <c r="AQ11" s="112">
        <v>639.36</v>
      </c>
      <c r="AR11" s="112">
        <v>10607</v>
      </c>
      <c r="AS11" s="112">
        <v>9967.64</v>
      </c>
      <c r="AT11" s="112">
        <v>639.36</v>
      </c>
      <c r="AU11" s="112">
        <v>10607</v>
      </c>
      <c r="AV11" s="84">
        <v>19</v>
      </c>
      <c r="AW11" s="84">
        <v>356</v>
      </c>
      <c r="AX11" s="84"/>
      <c r="AY11" s="108"/>
      <c r="AZ11" s="84"/>
      <c r="BA11" s="84"/>
      <c r="BB11" s="84" t="s">
        <v>336</v>
      </c>
      <c r="BC11" s="84" t="s">
        <v>145</v>
      </c>
      <c r="BD11" s="108" t="s">
        <v>343</v>
      </c>
      <c r="BE11" s="84">
        <v>22000</v>
      </c>
      <c r="BF11" s="38" t="s">
        <v>289</v>
      </c>
      <c r="BG11" s="84" t="s">
        <v>428</v>
      </c>
      <c r="BH11" s="114" t="s">
        <v>438</v>
      </c>
      <c r="BI11" s="38" t="s">
        <v>110</v>
      </c>
      <c r="BJ11" s="85">
        <v>45925</v>
      </c>
      <c r="BK11" s="84"/>
      <c r="BL11" s="38" t="s">
        <v>114</v>
      </c>
      <c r="BM11" s="115" t="s">
        <v>119</v>
      </c>
      <c r="BN11" s="116" t="s">
        <v>201</v>
      </c>
      <c r="BO11" s="84" t="s">
        <v>246</v>
      </c>
      <c r="BP11" s="84"/>
      <c r="BQ11" s="117"/>
      <c r="BR11" s="118" t="s">
        <v>456</v>
      </c>
    </row>
    <row r="12" spans="1:70" s="113" customFormat="1" ht="15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252</v>
      </c>
      <c r="I12" s="84">
        <v>17602</v>
      </c>
      <c r="J12" s="38" t="s">
        <v>291</v>
      </c>
      <c r="K12" s="84">
        <v>17602</v>
      </c>
      <c r="L12" s="84" t="s">
        <v>255</v>
      </c>
      <c r="M12" s="38" t="s">
        <v>256</v>
      </c>
      <c r="N12" s="84">
        <v>25136</v>
      </c>
      <c r="O12" s="84" t="s">
        <v>292</v>
      </c>
      <c r="P12" s="84">
        <v>40581</v>
      </c>
      <c r="Q12" s="38" t="s">
        <v>293</v>
      </c>
      <c r="R12" s="38" t="s">
        <v>259</v>
      </c>
      <c r="S12" s="84" t="s">
        <v>294</v>
      </c>
      <c r="T12" s="84" t="s">
        <v>294</v>
      </c>
      <c r="U12" s="84" t="s">
        <v>279</v>
      </c>
      <c r="V12" s="84" t="s">
        <v>262</v>
      </c>
      <c r="W12" s="84">
        <v>0</v>
      </c>
      <c r="X12" s="38" t="s">
        <v>263</v>
      </c>
      <c r="Y12" s="84">
        <v>356934719</v>
      </c>
      <c r="Z12" s="38" t="s">
        <v>295</v>
      </c>
      <c r="AA12" s="108" t="s">
        <v>371</v>
      </c>
      <c r="AB12" s="84">
        <v>73000</v>
      </c>
      <c r="AC12" s="108" t="s">
        <v>372</v>
      </c>
      <c r="AD12" s="84">
        <v>24</v>
      </c>
      <c r="AE12" s="84" t="s">
        <v>373</v>
      </c>
      <c r="AF12" s="84" t="s">
        <v>374</v>
      </c>
      <c r="AG12" s="108" t="s">
        <v>375</v>
      </c>
      <c r="AH12" s="84" t="s">
        <v>369</v>
      </c>
      <c r="AI12" s="108" t="s">
        <v>376</v>
      </c>
      <c r="AJ12" s="84">
        <v>3900</v>
      </c>
      <c r="AK12" s="84">
        <v>3900</v>
      </c>
      <c r="AL12" s="108" t="s">
        <v>377</v>
      </c>
      <c r="AM12" s="84">
        <v>14071.14</v>
      </c>
      <c r="AN12" s="112">
        <v>9328.86</v>
      </c>
      <c r="AO12" s="112">
        <v>23400</v>
      </c>
      <c r="AP12" s="112">
        <v>58928.86</v>
      </c>
      <c r="AQ12" s="112">
        <v>12542.14</v>
      </c>
      <c r="AR12" s="112">
        <v>71471</v>
      </c>
      <c r="AS12" s="112">
        <v>26157.74</v>
      </c>
      <c r="AT12" s="112">
        <v>8942.26</v>
      </c>
      <c r="AU12" s="112">
        <v>35100</v>
      </c>
      <c r="AV12" s="84">
        <v>15</v>
      </c>
      <c r="AW12" s="84">
        <v>259</v>
      </c>
      <c r="AX12" s="84"/>
      <c r="AY12" s="108"/>
      <c r="AZ12" s="84"/>
      <c r="BA12" s="84"/>
      <c r="BB12" s="84" t="s">
        <v>336</v>
      </c>
      <c r="BC12" s="84" t="s">
        <v>145</v>
      </c>
      <c r="BD12" s="108"/>
      <c r="BE12" s="84">
        <v>0</v>
      </c>
      <c r="BF12" s="38" t="s">
        <v>294</v>
      </c>
      <c r="BG12" s="84" t="s">
        <v>429</v>
      </c>
      <c r="BH12" s="114" t="s">
        <v>438</v>
      </c>
      <c r="BI12" s="38" t="s">
        <v>110</v>
      </c>
      <c r="BJ12" s="85">
        <v>45924</v>
      </c>
      <c r="BK12" s="84"/>
      <c r="BL12" s="38" t="s">
        <v>114</v>
      </c>
      <c r="BM12" s="115" t="s">
        <v>119</v>
      </c>
      <c r="BN12" s="116" t="s">
        <v>201</v>
      </c>
      <c r="BO12" s="84" t="s">
        <v>246</v>
      </c>
      <c r="BP12" s="84"/>
      <c r="BQ12" s="117"/>
      <c r="BR12" s="118" t="s">
        <v>456</v>
      </c>
    </row>
    <row r="13" spans="1:70" s="113" customFormat="1" ht="15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252</v>
      </c>
      <c r="I13" s="84">
        <v>17788</v>
      </c>
      <c r="J13" s="38" t="s">
        <v>254</v>
      </c>
      <c r="K13" s="84">
        <v>17788</v>
      </c>
      <c r="L13" s="84" t="s">
        <v>255</v>
      </c>
      <c r="M13" s="38" t="s">
        <v>256</v>
      </c>
      <c r="N13" s="84">
        <v>25322</v>
      </c>
      <c r="O13" s="84" t="s">
        <v>271</v>
      </c>
      <c r="P13" s="84">
        <v>40801</v>
      </c>
      <c r="Q13" s="38" t="s">
        <v>296</v>
      </c>
      <c r="R13" s="38" t="s">
        <v>259</v>
      </c>
      <c r="S13" s="84" t="s">
        <v>297</v>
      </c>
      <c r="T13" s="84" t="s">
        <v>297</v>
      </c>
      <c r="U13" s="84" t="s">
        <v>261</v>
      </c>
      <c r="V13" s="84" t="s">
        <v>262</v>
      </c>
      <c r="W13" s="84">
        <v>541</v>
      </c>
      <c r="X13" s="38" t="s">
        <v>263</v>
      </c>
      <c r="Y13" s="84">
        <v>357492024</v>
      </c>
      <c r="Z13" s="38" t="s">
        <v>274</v>
      </c>
      <c r="AA13" s="108" t="s">
        <v>378</v>
      </c>
      <c r="AB13" s="84">
        <v>42000</v>
      </c>
      <c r="AC13" s="108" t="s">
        <v>329</v>
      </c>
      <c r="AD13" s="84">
        <v>24</v>
      </c>
      <c r="AE13" s="84" t="s">
        <v>379</v>
      </c>
      <c r="AF13" s="84" t="s">
        <v>380</v>
      </c>
      <c r="AG13" s="108" t="s">
        <v>381</v>
      </c>
      <c r="AH13" s="84" t="s">
        <v>382</v>
      </c>
      <c r="AI13" s="108" t="s">
        <v>383</v>
      </c>
      <c r="AJ13" s="84">
        <v>2240</v>
      </c>
      <c r="AK13" s="84">
        <v>2240</v>
      </c>
      <c r="AL13" s="108" t="s">
        <v>384</v>
      </c>
      <c r="AM13" s="84">
        <v>20080.400000000001</v>
      </c>
      <c r="AN13" s="112">
        <v>9039.6</v>
      </c>
      <c r="AO13" s="112">
        <v>29120</v>
      </c>
      <c r="AP13" s="112">
        <v>21919.599999999999</v>
      </c>
      <c r="AQ13" s="112">
        <v>2850.4</v>
      </c>
      <c r="AR13" s="112">
        <v>24770</v>
      </c>
      <c r="AS13" s="112">
        <v>1774.58</v>
      </c>
      <c r="AT13" s="112">
        <v>465.42</v>
      </c>
      <c r="AU13" s="112">
        <v>2240</v>
      </c>
      <c r="AV13" s="84">
        <v>14</v>
      </c>
      <c r="AW13" s="84">
        <v>21</v>
      </c>
      <c r="AX13" s="84"/>
      <c r="AY13" s="108"/>
      <c r="AZ13" s="84"/>
      <c r="BA13" s="84"/>
      <c r="BB13" s="84" t="s">
        <v>336</v>
      </c>
      <c r="BC13" s="84" t="s">
        <v>145</v>
      </c>
      <c r="BD13" s="108"/>
      <c r="BE13" s="84">
        <v>0</v>
      </c>
      <c r="BF13" s="38" t="s">
        <v>297</v>
      </c>
      <c r="BG13" s="84" t="s">
        <v>430</v>
      </c>
      <c r="BH13" s="114" t="s">
        <v>438</v>
      </c>
      <c r="BI13" s="38" t="s">
        <v>110</v>
      </c>
      <c r="BJ13" s="85">
        <v>45924</v>
      </c>
      <c r="BK13" s="84"/>
      <c r="BL13" s="38" t="s">
        <v>114</v>
      </c>
      <c r="BM13" s="115" t="s">
        <v>119</v>
      </c>
      <c r="BN13" s="116" t="s">
        <v>201</v>
      </c>
      <c r="BO13" s="84" t="s">
        <v>246</v>
      </c>
      <c r="BP13" s="84"/>
      <c r="BQ13" s="117"/>
      <c r="BR13" s="118" t="s">
        <v>456</v>
      </c>
    </row>
    <row r="14" spans="1:70" s="113" customFormat="1" ht="15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252</v>
      </c>
      <c r="I14" s="84">
        <v>17695</v>
      </c>
      <c r="J14" s="38" t="s">
        <v>298</v>
      </c>
      <c r="K14" s="84">
        <v>17695</v>
      </c>
      <c r="L14" s="84" t="s">
        <v>255</v>
      </c>
      <c r="M14" s="38" t="s">
        <v>256</v>
      </c>
      <c r="N14" s="84">
        <v>25244</v>
      </c>
      <c r="O14" s="84" t="s">
        <v>299</v>
      </c>
      <c r="P14" s="84">
        <v>639539</v>
      </c>
      <c r="Q14" s="38" t="s">
        <v>300</v>
      </c>
      <c r="R14" s="38" t="s">
        <v>282</v>
      </c>
      <c r="S14" s="84" t="s">
        <v>301</v>
      </c>
      <c r="T14" s="84" t="s">
        <v>301</v>
      </c>
      <c r="U14" s="84" t="s">
        <v>261</v>
      </c>
      <c r="V14" s="84" t="s">
        <v>262</v>
      </c>
      <c r="W14" s="84">
        <v>0</v>
      </c>
      <c r="X14" s="38" t="s">
        <v>263</v>
      </c>
      <c r="Y14" s="84">
        <v>357606380</v>
      </c>
      <c r="Z14" s="38" t="s">
        <v>302</v>
      </c>
      <c r="AA14" s="108" t="s">
        <v>385</v>
      </c>
      <c r="AB14" s="84">
        <v>40000</v>
      </c>
      <c r="AC14" s="108" t="s">
        <v>350</v>
      </c>
      <c r="AD14" s="84">
        <v>18</v>
      </c>
      <c r="AE14" s="84" t="s">
        <v>386</v>
      </c>
      <c r="AF14" s="84" t="s">
        <v>387</v>
      </c>
      <c r="AG14" s="108" t="s">
        <v>388</v>
      </c>
      <c r="AH14" s="84" t="s">
        <v>333</v>
      </c>
      <c r="AI14" s="108" t="s">
        <v>389</v>
      </c>
      <c r="AJ14" s="84">
        <v>2690</v>
      </c>
      <c r="AK14" s="84">
        <v>2690</v>
      </c>
      <c r="AL14" s="108" t="s">
        <v>390</v>
      </c>
      <c r="AM14" s="84">
        <v>7830.07</v>
      </c>
      <c r="AN14" s="112">
        <v>2929.93</v>
      </c>
      <c r="AO14" s="112">
        <v>10760</v>
      </c>
      <c r="AP14" s="112">
        <v>32169.93</v>
      </c>
      <c r="AQ14" s="112">
        <v>5200.07</v>
      </c>
      <c r="AR14" s="112">
        <v>37370</v>
      </c>
      <c r="AS14" s="112">
        <v>22215.24</v>
      </c>
      <c r="AT14" s="112">
        <v>4684.76</v>
      </c>
      <c r="AU14" s="112">
        <v>26900</v>
      </c>
      <c r="AV14" s="84">
        <v>14</v>
      </c>
      <c r="AW14" s="84">
        <v>294</v>
      </c>
      <c r="AX14" s="84"/>
      <c r="AY14" s="108"/>
      <c r="AZ14" s="84"/>
      <c r="BA14" s="84"/>
      <c r="BB14" s="84" t="s">
        <v>336</v>
      </c>
      <c r="BC14" s="84" t="s">
        <v>145</v>
      </c>
      <c r="BD14" s="108"/>
      <c r="BE14" s="84">
        <v>0</v>
      </c>
      <c r="BF14" s="38" t="s">
        <v>301</v>
      </c>
      <c r="BG14" s="84" t="s">
        <v>431</v>
      </c>
      <c r="BH14" s="114" t="s">
        <v>438</v>
      </c>
      <c r="BI14" s="38" t="s">
        <v>110</v>
      </c>
      <c r="BJ14" s="85">
        <v>45925</v>
      </c>
      <c r="BK14" s="84"/>
      <c r="BL14" s="38" t="s">
        <v>114</v>
      </c>
      <c r="BM14" s="115" t="s">
        <v>119</v>
      </c>
      <c r="BN14" s="116" t="s">
        <v>201</v>
      </c>
      <c r="BO14" s="84" t="s">
        <v>246</v>
      </c>
      <c r="BP14" s="84"/>
      <c r="BQ14" s="117"/>
      <c r="BR14" s="118" t="s">
        <v>456</v>
      </c>
    </row>
    <row r="15" spans="1:70" s="113" customFormat="1" ht="15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252</v>
      </c>
      <c r="I15" s="84">
        <v>17779</v>
      </c>
      <c r="J15" s="38" t="s">
        <v>303</v>
      </c>
      <c r="K15" s="84">
        <v>17779</v>
      </c>
      <c r="L15" s="84" t="s">
        <v>255</v>
      </c>
      <c r="M15" s="38" t="s">
        <v>256</v>
      </c>
      <c r="N15" s="84">
        <v>25313</v>
      </c>
      <c r="O15" s="84" t="s">
        <v>304</v>
      </c>
      <c r="P15" s="84">
        <v>40786</v>
      </c>
      <c r="Q15" s="38" t="s">
        <v>305</v>
      </c>
      <c r="R15" s="38" t="s">
        <v>259</v>
      </c>
      <c r="S15" s="84" t="s">
        <v>306</v>
      </c>
      <c r="T15" s="84" t="s">
        <v>306</v>
      </c>
      <c r="U15" s="84" t="s">
        <v>290</v>
      </c>
      <c r="V15" s="84" t="s">
        <v>262</v>
      </c>
      <c r="W15" s="84">
        <v>0</v>
      </c>
      <c r="X15" s="38" t="s">
        <v>263</v>
      </c>
      <c r="Y15" s="84">
        <v>357666528</v>
      </c>
      <c r="Z15" s="38" t="s">
        <v>307</v>
      </c>
      <c r="AA15" s="108" t="s">
        <v>391</v>
      </c>
      <c r="AB15" s="84">
        <v>65000</v>
      </c>
      <c r="AC15" s="108" t="s">
        <v>372</v>
      </c>
      <c r="AD15" s="84">
        <v>24</v>
      </c>
      <c r="AE15" s="84" t="s">
        <v>392</v>
      </c>
      <c r="AF15" s="84" t="s">
        <v>393</v>
      </c>
      <c r="AG15" s="108" t="s">
        <v>394</v>
      </c>
      <c r="AH15" s="84" t="s">
        <v>333</v>
      </c>
      <c r="AI15" s="108" t="s">
        <v>395</v>
      </c>
      <c r="AJ15" s="84">
        <v>3470</v>
      </c>
      <c r="AK15" s="84">
        <v>3470</v>
      </c>
      <c r="AL15" s="108" t="s">
        <v>396</v>
      </c>
      <c r="AM15" s="84">
        <v>22076.55</v>
      </c>
      <c r="AN15" s="112">
        <v>12623.45</v>
      </c>
      <c r="AO15" s="112">
        <v>34700</v>
      </c>
      <c r="AP15" s="112">
        <v>42923.45</v>
      </c>
      <c r="AQ15" s="112">
        <v>7214.55</v>
      </c>
      <c r="AR15" s="112">
        <v>50138</v>
      </c>
      <c r="AS15" s="112">
        <v>7870.63</v>
      </c>
      <c r="AT15" s="112">
        <v>2539.37</v>
      </c>
      <c r="AU15" s="112">
        <v>10410</v>
      </c>
      <c r="AV15" s="84">
        <v>13</v>
      </c>
      <c r="AW15" s="84">
        <v>78</v>
      </c>
      <c r="AX15" s="84"/>
      <c r="AY15" s="108"/>
      <c r="AZ15" s="84"/>
      <c r="BA15" s="84"/>
      <c r="BB15" s="84" t="s">
        <v>336</v>
      </c>
      <c r="BC15" s="84" t="s">
        <v>145</v>
      </c>
      <c r="BD15" s="108" t="s">
        <v>397</v>
      </c>
      <c r="BE15" s="84">
        <v>65000</v>
      </c>
      <c r="BF15" s="38" t="s">
        <v>306</v>
      </c>
      <c r="BG15" s="84" t="s">
        <v>432</v>
      </c>
      <c r="BH15" s="114" t="s">
        <v>438</v>
      </c>
      <c r="BI15" s="38" t="s">
        <v>110</v>
      </c>
      <c r="BJ15" s="85">
        <v>45924</v>
      </c>
      <c r="BK15" s="84"/>
      <c r="BL15" s="38" t="s">
        <v>114</v>
      </c>
      <c r="BM15" s="115" t="s">
        <v>119</v>
      </c>
      <c r="BN15" s="116" t="s">
        <v>201</v>
      </c>
      <c r="BO15" s="84" t="s">
        <v>246</v>
      </c>
      <c r="BP15" s="84"/>
      <c r="BQ15" s="117"/>
      <c r="BR15" s="131" t="s">
        <v>467</v>
      </c>
    </row>
    <row r="16" spans="1:70" s="113" customFormat="1" ht="15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252</v>
      </c>
      <c r="I16" s="84">
        <v>17788</v>
      </c>
      <c r="J16" s="38" t="s">
        <v>254</v>
      </c>
      <c r="K16" s="84">
        <v>17788</v>
      </c>
      <c r="L16" s="84" t="s">
        <v>255</v>
      </c>
      <c r="M16" s="38" t="s">
        <v>256</v>
      </c>
      <c r="N16" s="84">
        <v>25322</v>
      </c>
      <c r="O16" s="84" t="s">
        <v>271</v>
      </c>
      <c r="P16" s="84">
        <v>40800</v>
      </c>
      <c r="Q16" s="38" t="s">
        <v>308</v>
      </c>
      <c r="R16" s="38" t="s">
        <v>259</v>
      </c>
      <c r="S16" s="84" t="s">
        <v>309</v>
      </c>
      <c r="T16" s="84" t="s">
        <v>309</v>
      </c>
      <c r="U16" s="84" t="s">
        <v>279</v>
      </c>
      <c r="V16" s="84" t="s">
        <v>262</v>
      </c>
      <c r="W16" s="84">
        <v>0</v>
      </c>
      <c r="X16" s="38" t="s">
        <v>263</v>
      </c>
      <c r="Y16" s="84">
        <v>357770720</v>
      </c>
      <c r="Z16" s="38" t="s">
        <v>310</v>
      </c>
      <c r="AA16" s="108" t="s">
        <v>398</v>
      </c>
      <c r="AB16" s="84">
        <v>65000</v>
      </c>
      <c r="AC16" s="108" t="s">
        <v>329</v>
      </c>
      <c r="AD16" s="84">
        <v>24</v>
      </c>
      <c r="AE16" s="84" t="s">
        <v>392</v>
      </c>
      <c r="AF16" s="84" t="s">
        <v>399</v>
      </c>
      <c r="AG16" s="108" t="s">
        <v>400</v>
      </c>
      <c r="AH16" s="84" t="s">
        <v>333</v>
      </c>
      <c r="AI16" s="108" t="s">
        <v>401</v>
      </c>
      <c r="AJ16" s="84">
        <v>3470</v>
      </c>
      <c r="AK16" s="84">
        <v>3470</v>
      </c>
      <c r="AL16" s="108" t="s">
        <v>335</v>
      </c>
      <c r="AM16" s="84">
        <v>5983.66</v>
      </c>
      <c r="AN16" s="112">
        <v>4716.34</v>
      </c>
      <c r="AO16" s="112">
        <v>10700</v>
      </c>
      <c r="AP16" s="112">
        <v>59016.34</v>
      </c>
      <c r="AQ16" s="112">
        <v>14263.66</v>
      </c>
      <c r="AR16" s="112">
        <v>73280</v>
      </c>
      <c r="AS16" s="112">
        <v>24647.74</v>
      </c>
      <c r="AT16" s="112">
        <v>9762.26</v>
      </c>
      <c r="AU16" s="112">
        <v>34410</v>
      </c>
      <c r="AV16" s="84">
        <v>13</v>
      </c>
      <c r="AW16" s="84">
        <v>295</v>
      </c>
      <c r="AX16" s="84"/>
      <c r="AY16" s="108"/>
      <c r="AZ16" s="84"/>
      <c r="BA16" s="84"/>
      <c r="BB16" s="84" t="s">
        <v>336</v>
      </c>
      <c r="BC16" s="84" t="s">
        <v>145</v>
      </c>
      <c r="BD16" s="108"/>
      <c r="BE16" s="84">
        <v>0</v>
      </c>
      <c r="BF16" s="38" t="s">
        <v>309</v>
      </c>
      <c r="BG16" s="84" t="s">
        <v>433</v>
      </c>
      <c r="BH16" s="114" t="s">
        <v>438</v>
      </c>
      <c r="BI16" s="38" t="s">
        <v>110</v>
      </c>
      <c r="BJ16" s="85">
        <v>45924</v>
      </c>
      <c r="BK16" s="84"/>
      <c r="BL16" s="38" t="s">
        <v>114</v>
      </c>
      <c r="BM16" s="115" t="s">
        <v>119</v>
      </c>
      <c r="BN16" s="116" t="s">
        <v>200</v>
      </c>
      <c r="BO16" s="84" t="s">
        <v>246</v>
      </c>
      <c r="BP16" s="84"/>
      <c r="BQ16" s="117"/>
      <c r="BR16" s="118" t="s">
        <v>455</v>
      </c>
    </row>
    <row r="17" spans="1:70" s="113" customFormat="1" ht="15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252</v>
      </c>
      <c r="I17" s="84">
        <v>17695</v>
      </c>
      <c r="J17" s="38" t="s">
        <v>298</v>
      </c>
      <c r="K17" s="84">
        <v>17695</v>
      </c>
      <c r="L17" s="84" t="s">
        <v>255</v>
      </c>
      <c r="M17" s="38" t="s">
        <v>256</v>
      </c>
      <c r="N17" s="84">
        <v>25244</v>
      </c>
      <c r="O17" s="84" t="s">
        <v>299</v>
      </c>
      <c r="P17" s="84">
        <v>637870</v>
      </c>
      <c r="Q17" s="38" t="s">
        <v>311</v>
      </c>
      <c r="R17" s="38" t="s">
        <v>282</v>
      </c>
      <c r="S17" s="84" t="s">
        <v>312</v>
      </c>
      <c r="T17" s="84" t="s">
        <v>312</v>
      </c>
      <c r="U17" s="84" t="s">
        <v>313</v>
      </c>
      <c r="V17" s="84" t="s">
        <v>262</v>
      </c>
      <c r="W17" s="84">
        <v>0</v>
      </c>
      <c r="X17" s="38" t="s">
        <v>263</v>
      </c>
      <c r="Y17" s="84">
        <v>357802138</v>
      </c>
      <c r="Z17" s="38" t="s">
        <v>314</v>
      </c>
      <c r="AA17" s="108" t="s">
        <v>402</v>
      </c>
      <c r="AB17" s="84">
        <v>40000</v>
      </c>
      <c r="AC17" s="108" t="s">
        <v>350</v>
      </c>
      <c r="AD17" s="84">
        <v>18</v>
      </c>
      <c r="AE17" s="84" t="s">
        <v>386</v>
      </c>
      <c r="AF17" s="84" t="s">
        <v>403</v>
      </c>
      <c r="AG17" s="108" t="s">
        <v>404</v>
      </c>
      <c r="AH17" s="84" t="s">
        <v>333</v>
      </c>
      <c r="AI17" s="108" t="s">
        <v>405</v>
      </c>
      <c r="AJ17" s="84">
        <v>2690</v>
      </c>
      <c r="AK17" s="84">
        <v>2690</v>
      </c>
      <c r="AL17" s="108" t="s">
        <v>406</v>
      </c>
      <c r="AM17" s="84">
        <v>1731.1</v>
      </c>
      <c r="AN17" s="112">
        <v>958.9</v>
      </c>
      <c r="AO17" s="112">
        <v>2690</v>
      </c>
      <c r="AP17" s="112">
        <v>38268.9</v>
      </c>
      <c r="AQ17" s="112">
        <v>7579.1</v>
      </c>
      <c r="AR17" s="112">
        <v>45848</v>
      </c>
      <c r="AS17" s="112">
        <v>25515.56</v>
      </c>
      <c r="AT17" s="112">
        <v>6764.44</v>
      </c>
      <c r="AU17" s="112">
        <v>32280</v>
      </c>
      <c r="AV17" s="84">
        <v>13</v>
      </c>
      <c r="AW17" s="84">
        <v>355</v>
      </c>
      <c r="AX17" s="84"/>
      <c r="AY17" s="108"/>
      <c r="AZ17" s="84"/>
      <c r="BA17" s="84"/>
      <c r="BB17" s="84" t="s">
        <v>336</v>
      </c>
      <c r="BC17" s="84" t="s">
        <v>145</v>
      </c>
      <c r="BD17" s="108"/>
      <c r="BE17" s="84">
        <v>0</v>
      </c>
      <c r="BF17" s="38" t="s">
        <v>312</v>
      </c>
      <c r="BG17" s="84" t="s">
        <v>434</v>
      </c>
      <c r="BH17" s="114" t="s">
        <v>438</v>
      </c>
      <c r="BI17" s="38" t="s">
        <v>110</v>
      </c>
      <c r="BJ17" s="85">
        <v>45924</v>
      </c>
      <c r="BK17" s="84"/>
      <c r="BL17" s="38" t="s">
        <v>114</v>
      </c>
      <c r="BM17" s="115" t="s">
        <v>119</v>
      </c>
      <c r="BN17" s="116" t="s">
        <v>201</v>
      </c>
      <c r="BO17" s="84" t="s">
        <v>246</v>
      </c>
      <c r="BP17" s="84"/>
      <c r="BQ17" s="117"/>
      <c r="BR17" s="118" t="s">
        <v>456</v>
      </c>
    </row>
    <row r="18" spans="1:70" s="113" customFormat="1" ht="15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252</v>
      </c>
      <c r="I18" s="84">
        <v>17608</v>
      </c>
      <c r="J18" s="38" t="s">
        <v>315</v>
      </c>
      <c r="K18" s="84">
        <v>17608</v>
      </c>
      <c r="L18" s="84" t="s">
        <v>255</v>
      </c>
      <c r="M18" s="38" t="s">
        <v>256</v>
      </c>
      <c r="N18" s="84">
        <v>25142</v>
      </c>
      <c r="O18" s="84" t="s">
        <v>316</v>
      </c>
      <c r="P18" s="84">
        <v>561005</v>
      </c>
      <c r="Q18" s="38" t="s">
        <v>317</v>
      </c>
      <c r="R18" s="38" t="s">
        <v>259</v>
      </c>
      <c r="S18" s="84" t="s">
        <v>318</v>
      </c>
      <c r="T18" s="84" t="s">
        <v>318</v>
      </c>
      <c r="U18" s="84" t="s">
        <v>279</v>
      </c>
      <c r="V18" s="84" t="s">
        <v>262</v>
      </c>
      <c r="W18" s="84">
        <v>0</v>
      </c>
      <c r="X18" s="38" t="s">
        <v>263</v>
      </c>
      <c r="Y18" s="84">
        <v>358214484</v>
      </c>
      <c r="Z18" s="38" t="s">
        <v>319</v>
      </c>
      <c r="AA18" s="108" t="s">
        <v>405</v>
      </c>
      <c r="AB18" s="84">
        <v>65000</v>
      </c>
      <c r="AC18" s="108" t="s">
        <v>407</v>
      </c>
      <c r="AD18" s="84">
        <v>24</v>
      </c>
      <c r="AE18" s="84" t="s">
        <v>392</v>
      </c>
      <c r="AF18" s="84" t="s">
        <v>408</v>
      </c>
      <c r="AG18" s="108" t="s">
        <v>409</v>
      </c>
      <c r="AH18" s="84" t="s">
        <v>333</v>
      </c>
      <c r="AI18" s="108" t="s">
        <v>410</v>
      </c>
      <c r="AJ18" s="84">
        <v>3460</v>
      </c>
      <c r="AK18" s="84">
        <v>3460</v>
      </c>
      <c r="AL18" s="108" t="s">
        <v>411</v>
      </c>
      <c r="AM18" s="84">
        <v>12179.16</v>
      </c>
      <c r="AN18" s="112">
        <v>7462.84</v>
      </c>
      <c r="AO18" s="112">
        <v>19642</v>
      </c>
      <c r="AP18" s="112">
        <v>52820.84</v>
      </c>
      <c r="AQ18" s="112">
        <v>10788.16</v>
      </c>
      <c r="AR18" s="112">
        <v>63609</v>
      </c>
      <c r="AS18" s="112">
        <v>16194.4</v>
      </c>
      <c r="AT18" s="112">
        <v>5683.6</v>
      </c>
      <c r="AU18" s="112">
        <v>21878</v>
      </c>
      <c r="AV18" s="84">
        <v>12</v>
      </c>
      <c r="AW18" s="84">
        <v>201</v>
      </c>
      <c r="AX18" s="84"/>
      <c r="AY18" s="108"/>
      <c r="AZ18" s="84"/>
      <c r="BA18" s="84"/>
      <c r="BB18" s="84" t="s">
        <v>336</v>
      </c>
      <c r="BC18" s="84" t="s">
        <v>145</v>
      </c>
      <c r="BD18" s="108"/>
      <c r="BE18" s="84">
        <v>0</v>
      </c>
      <c r="BF18" s="38" t="s">
        <v>318</v>
      </c>
      <c r="BG18" s="84" t="s">
        <v>435</v>
      </c>
      <c r="BH18" s="114" t="s">
        <v>438</v>
      </c>
      <c r="BI18" s="38" t="s">
        <v>110</v>
      </c>
      <c r="BJ18" s="85">
        <v>45924</v>
      </c>
      <c r="BK18" s="84"/>
      <c r="BL18" s="38" t="s">
        <v>114</v>
      </c>
      <c r="BM18" s="115" t="s">
        <v>119</v>
      </c>
      <c r="BN18" s="116" t="s">
        <v>201</v>
      </c>
      <c r="BO18" s="84" t="s">
        <v>245</v>
      </c>
      <c r="BP18" s="84">
        <v>2250</v>
      </c>
      <c r="BQ18" s="117" t="s">
        <v>202</v>
      </c>
      <c r="BR18" s="131" t="s">
        <v>458</v>
      </c>
    </row>
    <row r="19" spans="1:70" s="113" customFormat="1" ht="15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252</v>
      </c>
      <c r="I19" s="84">
        <v>17779</v>
      </c>
      <c r="J19" s="38" t="s">
        <v>303</v>
      </c>
      <c r="K19" s="84">
        <v>17779</v>
      </c>
      <c r="L19" s="84" t="s">
        <v>255</v>
      </c>
      <c r="M19" s="38" t="s">
        <v>256</v>
      </c>
      <c r="N19" s="84">
        <v>25313</v>
      </c>
      <c r="O19" s="84" t="s">
        <v>304</v>
      </c>
      <c r="P19" s="84">
        <v>40786</v>
      </c>
      <c r="Q19" s="38" t="s">
        <v>305</v>
      </c>
      <c r="R19" s="38" t="s">
        <v>259</v>
      </c>
      <c r="S19" s="84" t="s">
        <v>320</v>
      </c>
      <c r="T19" s="84" t="s">
        <v>320</v>
      </c>
      <c r="U19" s="84" t="s">
        <v>279</v>
      </c>
      <c r="V19" s="84" t="s">
        <v>262</v>
      </c>
      <c r="W19" s="84">
        <v>0</v>
      </c>
      <c r="X19" s="38" t="s">
        <v>263</v>
      </c>
      <c r="Y19" s="84">
        <v>358824092</v>
      </c>
      <c r="Z19" s="38" t="s">
        <v>321</v>
      </c>
      <c r="AA19" s="108" t="s">
        <v>412</v>
      </c>
      <c r="AB19" s="84">
        <v>43000</v>
      </c>
      <c r="AC19" s="108" t="s">
        <v>372</v>
      </c>
      <c r="AD19" s="84">
        <v>24</v>
      </c>
      <c r="AE19" s="84" t="s">
        <v>360</v>
      </c>
      <c r="AF19" s="84" t="s">
        <v>413</v>
      </c>
      <c r="AG19" s="108" t="s">
        <v>414</v>
      </c>
      <c r="AH19" s="84" t="s">
        <v>333</v>
      </c>
      <c r="AI19" s="108" t="s">
        <v>415</v>
      </c>
      <c r="AJ19" s="84">
        <v>2290</v>
      </c>
      <c r="AK19" s="84">
        <v>2290</v>
      </c>
      <c r="AL19" s="108" t="s">
        <v>416</v>
      </c>
      <c r="AM19" s="84">
        <v>13000.49</v>
      </c>
      <c r="AN19" s="112">
        <v>7609.51</v>
      </c>
      <c r="AO19" s="112">
        <v>20610</v>
      </c>
      <c r="AP19" s="112">
        <v>29999.51</v>
      </c>
      <c r="AQ19" s="112">
        <v>5307.49</v>
      </c>
      <c r="AR19" s="112">
        <v>35307</v>
      </c>
      <c r="AS19" s="112">
        <v>0</v>
      </c>
      <c r="AT19" s="112">
        <v>0</v>
      </c>
      <c r="AU19" s="112">
        <v>0</v>
      </c>
      <c r="AV19" s="84">
        <v>9</v>
      </c>
      <c r="AW19" s="84">
        <v>228</v>
      </c>
      <c r="AX19" s="84"/>
      <c r="AY19" s="108"/>
      <c r="AZ19" s="84"/>
      <c r="BA19" s="84"/>
      <c r="BB19" s="84" t="s">
        <v>336</v>
      </c>
      <c r="BC19" s="84" t="s">
        <v>145</v>
      </c>
      <c r="BD19" s="108"/>
      <c r="BE19" s="84">
        <v>0</v>
      </c>
      <c r="BF19" s="38" t="s">
        <v>320</v>
      </c>
      <c r="BG19" s="84" t="s">
        <v>436</v>
      </c>
      <c r="BH19" s="114" t="s">
        <v>438</v>
      </c>
      <c r="BI19" s="38" t="s">
        <v>110</v>
      </c>
      <c r="BJ19" s="85">
        <v>45924</v>
      </c>
      <c r="BK19" s="84"/>
      <c r="BL19" s="38" t="s">
        <v>115</v>
      </c>
      <c r="BM19" s="115" t="s">
        <v>130</v>
      </c>
      <c r="BN19" s="116" t="s">
        <v>201</v>
      </c>
      <c r="BO19" s="84" t="s">
        <v>246</v>
      </c>
      <c r="BP19" s="84"/>
      <c r="BQ19" s="117"/>
      <c r="BR19" s="118" t="s">
        <v>455</v>
      </c>
    </row>
    <row r="20" spans="1:70" s="113" customFormat="1" ht="15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252</v>
      </c>
      <c r="I20" s="84">
        <v>17796</v>
      </c>
      <c r="J20" s="38" t="s">
        <v>322</v>
      </c>
      <c r="K20" s="84">
        <v>17796</v>
      </c>
      <c r="L20" s="84" t="s">
        <v>255</v>
      </c>
      <c r="M20" s="38" t="s">
        <v>256</v>
      </c>
      <c r="N20" s="84">
        <v>25330</v>
      </c>
      <c r="O20" s="84" t="s">
        <v>323</v>
      </c>
      <c r="P20" s="84">
        <v>40807</v>
      </c>
      <c r="Q20" s="38" t="s">
        <v>324</v>
      </c>
      <c r="R20" s="38" t="s">
        <v>259</v>
      </c>
      <c r="S20" s="84" t="s">
        <v>325</v>
      </c>
      <c r="T20" s="84" t="s">
        <v>325</v>
      </c>
      <c r="U20" s="84" t="s">
        <v>279</v>
      </c>
      <c r="V20" s="84" t="s">
        <v>262</v>
      </c>
      <c r="W20" s="84">
        <v>0</v>
      </c>
      <c r="X20" s="38" t="s">
        <v>326</v>
      </c>
      <c r="Y20" s="84">
        <v>358824110</v>
      </c>
      <c r="Z20" s="38" t="s">
        <v>327</v>
      </c>
      <c r="AA20" s="108" t="s">
        <v>412</v>
      </c>
      <c r="AB20" s="84">
        <v>14000</v>
      </c>
      <c r="AC20" s="108" t="s">
        <v>329</v>
      </c>
      <c r="AD20" s="84">
        <v>12</v>
      </c>
      <c r="AE20" s="84" t="s">
        <v>417</v>
      </c>
      <c r="AF20" s="84" t="s">
        <v>418</v>
      </c>
      <c r="AG20" s="108" t="s">
        <v>419</v>
      </c>
      <c r="AH20" s="84" t="s">
        <v>420</v>
      </c>
      <c r="AI20" s="108" t="s">
        <v>421</v>
      </c>
      <c r="AJ20" s="84">
        <v>1320</v>
      </c>
      <c r="AK20" s="84">
        <v>1320</v>
      </c>
      <c r="AL20" s="108" t="s">
        <v>422</v>
      </c>
      <c r="AM20" s="84">
        <v>4384.59</v>
      </c>
      <c r="AN20" s="112">
        <v>1325.41</v>
      </c>
      <c r="AO20" s="112">
        <v>5710</v>
      </c>
      <c r="AP20" s="112">
        <v>9615.41</v>
      </c>
      <c r="AQ20" s="112">
        <v>722.59</v>
      </c>
      <c r="AR20" s="112">
        <v>10338</v>
      </c>
      <c r="AS20" s="112">
        <v>5611.45</v>
      </c>
      <c r="AT20" s="112">
        <v>558.54999999999995</v>
      </c>
      <c r="AU20" s="112">
        <v>6170</v>
      </c>
      <c r="AV20" s="84">
        <v>9</v>
      </c>
      <c r="AW20" s="84">
        <v>144</v>
      </c>
      <c r="AX20" s="84"/>
      <c r="AY20" s="108"/>
      <c r="AZ20" s="84"/>
      <c r="BA20" s="84"/>
      <c r="BB20" s="84" t="s">
        <v>336</v>
      </c>
      <c r="BC20" s="84" t="s">
        <v>145</v>
      </c>
      <c r="BD20" s="108"/>
      <c r="BE20" s="84">
        <v>0</v>
      </c>
      <c r="BF20" s="38" t="s">
        <v>325</v>
      </c>
      <c r="BG20" s="84" t="s">
        <v>437</v>
      </c>
      <c r="BH20" s="114" t="s">
        <v>438</v>
      </c>
      <c r="BI20" s="38" t="s">
        <v>110</v>
      </c>
      <c r="BJ20" s="85">
        <v>45924</v>
      </c>
      <c r="BK20" s="84"/>
      <c r="BL20" s="38" t="s">
        <v>114</v>
      </c>
      <c r="BM20" s="115" t="s">
        <v>119</v>
      </c>
      <c r="BN20" s="116" t="s">
        <v>201</v>
      </c>
      <c r="BO20" s="84" t="s">
        <v>246</v>
      </c>
      <c r="BP20" s="84"/>
      <c r="BQ20" s="117"/>
      <c r="BR20" s="131" t="s">
        <v>457</v>
      </c>
    </row>
    <row r="21" spans="1:70" s="113" customFormat="1" ht="15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252</v>
      </c>
      <c r="I21" s="84">
        <v>17794</v>
      </c>
      <c r="J21" s="38" t="s">
        <v>470</v>
      </c>
      <c r="K21" s="84">
        <v>17794</v>
      </c>
      <c r="L21" s="84" t="s">
        <v>471</v>
      </c>
      <c r="M21" s="38" t="s">
        <v>472</v>
      </c>
      <c r="N21" s="84">
        <v>25328</v>
      </c>
      <c r="O21" s="84" t="s">
        <v>473</v>
      </c>
      <c r="P21" s="84">
        <v>619481</v>
      </c>
      <c r="Q21" s="38" t="s">
        <v>474</v>
      </c>
      <c r="R21" s="38" t="s">
        <v>282</v>
      </c>
      <c r="S21" s="84" t="s">
        <v>475</v>
      </c>
      <c r="T21" s="84" t="s">
        <v>475</v>
      </c>
      <c r="U21" s="84" t="s">
        <v>313</v>
      </c>
      <c r="V21" s="84" t="s">
        <v>262</v>
      </c>
      <c r="W21" s="84">
        <v>0</v>
      </c>
      <c r="X21" s="38" t="s">
        <v>476</v>
      </c>
      <c r="Y21" s="84">
        <v>358031050</v>
      </c>
      <c r="Z21" s="38" t="s">
        <v>477</v>
      </c>
      <c r="AA21" s="108" t="s">
        <v>478</v>
      </c>
      <c r="AB21" s="84">
        <v>40000</v>
      </c>
      <c r="AC21" s="108" t="s">
        <v>329</v>
      </c>
      <c r="AD21" s="84">
        <v>18</v>
      </c>
      <c r="AE21" s="84" t="s">
        <v>386</v>
      </c>
      <c r="AF21" s="84" t="s">
        <v>479</v>
      </c>
      <c r="AG21" s="108" t="s">
        <v>480</v>
      </c>
      <c r="AH21" s="84" t="s">
        <v>382</v>
      </c>
      <c r="AI21" s="108" t="s">
        <v>364</v>
      </c>
      <c r="AJ21" s="84">
        <v>2690</v>
      </c>
      <c r="AK21" s="84">
        <v>2690</v>
      </c>
      <c r="AL21" s="108" t="s">
        <v>481</v>
      </c>
      <c r="AM21" s="84">
        <v>1566.71</v>
      </c>
      <c r="AN21" s="112">
        <v>1123.29</v>
      </c>
      <c r="AO21" s="112">
        <v>2690</v>
      </c>
      <c r="AP21" s="112">
        <v>38433.29</v>
      </c>
      <c r="AQ21" s="112">
        <v>7660.71</v>
      </c>
      <c r="AR21" s="112">
        <v>46094</v>
      </c>
      <c r="AS21" s="112">
        <v>20769.72</v>
      </c>
      <c r="AT21" s="112">
        <v>6130.28</v>
      </c>
      <c r="AU21" s="112">
        <v>26900</v>
      </c>
      <c r="AV21" s="84">
        <v>11</v>
      </c>
      <c r="AW21" s="84"/>
      <c r="AX21" s="84"/>
      <c r="AY21" s="108"/>
      <c r="AZ21" s="84"/>
      <c r="BA21" s="84"/>
      <c r="BB21" s="84" t="s">
        <v>336</v>
      </c>
      <c r="BC21" s="84" t="s">
        <v>145</v>
      </c>
      <c r="BD21" s="108"/>
      <c r="BE21" s="84">
        <v>0</v>
      </c>
      <c r="BF21" s="38" t="s">
        <v>475</v>
      </c>
      <c r="BG21" s="84" t="s">
        <v>482</v>
      </c>
      <c r="BH21" s="114" t="s">
        <v>438</v>
      </c>
      <c r="BI21" s="38" t="s">
        <v>110</v>
      </c>
      <c r="BJ21" s="85">
        <v>45898</v>
      </c>
      <c r="BK21" s="84"/>
      <c r="BL21" s="38" t="s">
        <v>114</v>
      </c>
      <c r="BM21" s="115" t="s">
        <v>119</v>
      </c>
      <c r="BN21" s="116" t="s">
        <v>200</v>
      </c>
      <c r="BO21" s="84" t="s">
        <v>245</v>
      </c>
      <c r="BP21" s="84">
        <v>38600</v>
      </c>
      <c r="BQ21" s="117" t="s">
        <v>204</v>
      </c>
      <c r="BR21" s="118" t="s">
        <v>483</v>
      </c>
    </row>
    <row r="22" spans="1:70" s="113" customFormat="1" ht="15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252</v>
      </c>
      <c r="I22" s="84">
        <v>17794</v>
      </c>
      <c r="J22" s="38" t="s">
        <v>470</v>
      </c>
      <c r="K22" s="84">
        <v>17794</v>
      </c>
      <c r="L22" s="84" t="s">
        <v>471</v>
      </c>
      <c r="M22" s="38" t="s">
        <v>472</v>
      </c>
      <c r="N22" s="84">
        <v>25328</v>
      </c>
      <c r="O22" s="84" t="s">
        <v>473</v>
      </c>
      <c r="P22" s="84">
        <v>619481</v>
      </c>
      <c r="Q22" s="38" t="s">
        <v>474</v>
      </c>
      <c r="R22" s="38" t="s">
        <v>259</v>
      </c>
      <c r="S22" s="84" t="s">
        <v>475</v>
      </c>
      <c r="T22" s="84" t="s">
        <v>475</v>
      </c>
      <c r="U22" s="84" t="s">
        <v>313</v>
      </c>
      <c r="V22" s="84" t="s">
        <v>262</v>
      </c>
      <c r="W22" s="84">
        <v>541</v>
      </c>
      <c r="X22" s="38" t="s">
        <v>476</v>
      </c>
      <c r="Y22" s="84">
        <v>352882337</v>
      </c>
      <c r="Z22" s="38" t="s">
        <v>477</v>
      </c>
      <c r="AA22" s="108" t="s">
        <v>484</v>
      </c>
      <c r="AB22" s="84">
        <v>42000</v>
      </c>
      <c r="AC22" s="108" t="s">
        <v>329</v>
      </c>
      <c r="AD22" s="84">
        <v>24</v>
      </c>
      <c r="AE22" s="84" t="s">
        <v>330</v>
      </c>
      <c r="AF22" s="84" t="s">
        <v>485</v>
      </c>
      <c r="AG22" s="108" t="s">
        <v>480</v>
      </c>
      <c r="AH22" s="84" t="s">
        <v>333</v>
      </c>
      <c r="AI22" s="108" t="s">
        <v>486</v>
      </c>
      <c r="AJ22" s="84">
        <v>2240</v>
      </c>
      <c r="AK22" s="84">
        <v>2240</v>
      </c>
      <c r="AL22" s="108" t="s">
        <v>487</v>
      </c>
      <c r="AM22" s="84">
        <v>36511.129999999997</v>
      </c>
      <c r="AN22" s="112">
        <v>12768.87</v>
      </c>
      <c r="AO22" s="112">
        <v>49280</v>
      </c>
      <c r="AP22" s="112">
        <v>5488.87</v>
      </c>
      <c r="AQ22" s="112">
        <v>185.69</v>
      </c>
      <c r="AR22" s="112">
        <v>5674.56</v>
      </c>
      <c r="AS22" s="112">
        <v>2123.46</v>
      </c>
      <c r="AT22" s="112">
        <v>116.54</v>
      </c>
      <c r="AU22" s="112">
        <v>2240</v>
      </c>
      <c r="AV22" s="84">
        <v>23</v>
      </c>
      <c r="AW22" s="84"/>
      <c r="AX22" s="84"/>
      <c r="AY22" s="108"/>
      <c r="AZ22" s="84"/>
      <c r="BA22" s="84"/>
      <c r="BB22" s="84" t="s">
        <v>336</v>
      </c>
      <c r="BC22" s="84" t="s">
        <v>145</v>
      </c>
      <c r="BD22" s="108"/>
      <c r="BE22" s="84">
        <v>0</v>
      </c>
      <c r="BF22" s="38" t="s">
        <v>475</v>
      </c>
      <c r="BG22" s="84" t="s">
        <v>482</v>
      </c>
      <c r="BH22" s="114" t="s">
        <v>438</v>
      </c>
      <c r="BI22" s="38" t="s">
        <v>110</v>
      </c>
      <c r="BJ22" s="85">
        <v>45898</v>
      </c>
      <c r="BK22" s="84"/>
      <c r="BL22" s="38" t="s">
        <v>114</v>
      </c>
      <c r="BM22" s="115" t="s">
        <v>119</v>
      </c>
      <c r="BN22" s="116" t="s">
        <v>200</v>
      </c>
      <c r="BO22" s="84" t="s">
        <v>246</v>
      </c>
      <c r="BP22" s="84">
        <v>0</v>
      </c>
      <c r="BQ22" s="117"/>
      <c r="BR22" s="118" t="s">
        <v>488</v>
      </c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2025-10-30T17:41:38Z</dcterms:modified>
</cp:coreProperties>
</file>