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F0070132\Music\My Working File\Pavithra\F25-26\_Fraud\DEC\6-Dec-25\Mangalpur\"/>
    </mc:Choice>
  </mc:AlternateContent>
  <xr:revisionPtr revIDLastSave="0" documentId="13_ncr:1_{2E0497E4-A1D9-4385-8C86-2835A06D622F}" xr6:coauthVersionLast="47" xr6:coauthVersionMax="47" xr10:uidLastSave="{00000000-0000-0000-0000-000000000000}"/>
  <bookViews>
    <workbookView xWindow="-110" yWindow="-110" windowWidth="19420" windowHeight="10300" activeTab="1" xr2:uid="{2B4057A3-3BA1-4FE1-BDA3-B3B444CD997C}"/>
  </bookViews>
  <sheets>
    <sheet name="Sheet1" sheetId="1" r:id="rId1"/>
    <sheet name="Sheet2" sheetId="2" r:id="rId2"/>
  </sheets>
  <externalReferences>
    <externalReference r:id="rId3"/>
  </externalReferences>
  <definedNames>
    <definedName name="_xlnm._FilterDatabase" localSheetId="0" hidden="1">Sheet1!$A$4:$AB$16</definedName>
    <definedName name="Type">'[1]Backup sheet'!$A$2:$A$6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23" i="1" l="1"/>
  <c r="T23" i="1"/>
  <c r="U20" i="1"/>
  <c r="U21" i="1"/>
  <c r="T21" i="1"/>
  <c r="U19" i="1"/>
  <c r="T20" i="1" a="1"/>
  <c r="T20" i="1" s="1"/>
  <c r="W15" i="1"/>
  <c r="Z15" i="1" s="1"/>
  <c r="W16" i="1"/>
  <c r="W14" i="1"/>
  <c r="W12" i="1"/>
  <c r="W6" i="1"/>
  <c r="W7" i="1"/>
  <c r="W8" i="1"/>
  <c r="W9" i="1"/>
  <c r="Z9" i="1" s="1"/>
  <c r="W10" i="1"/>
  <c r="Z10" i="1" s="1"/>
  <c r="W11" i="1"/>
  <c r="Z11" i="1" s="1"/>
  <c r="W5" i="1"/>
  <c r="H16" i="1"/>
  <c r="G16" i="1"/>
  <c r="F16" i="1"/>
  <c r="D16" i="1"/>
  <c r="H15" i="1"/>
  <c r="G15" i="1"/>
  <c r="F15" i="1"/>
  <c r="D15" i="1"/>
  <c r="H14" i="1"/>
  <c r="G14" i="1"/>
  <c r="F14" i="1"/>
  <c r="D14" i="1"/>
  <c r="H13" i="1"/>
  <c r="G13" i="1"/>
  <c r="F13" i="1"/>
  <c r="D13" i="1"/>
  <c r="H12" i="1"/>
  <c r="G12" i="1"/>
  <c r="F12" i="1"/>
  <c r="D12" i="1"/>
  <c r="H11" i="1"/>
  <c r="G11" i="1"/>
  <c r="F11" i="1"/>
  <c r="D11" i="1"/>
  <c r="H10" i="1"/>
  <c r="G10" i="1"/>
  <c r="F10" i="1"/>
  <c r="D10" i="1"/>
  <c r="H9" i="1"/>
  <c r="G9" i="1"/>
  <c r="F9" i="1"/>
  <c r="D9" i="1"/>
  <c r="H8" i="1"/>
  <c r="G8" i="1"/>
  <c r="F8" i="1"/>
  <c r="D8" i="1"/>
  <c r="H7" i="1"/>
  <c r="G7" i="1"/>
  <c r="F7" i="1"/>
  <c r="D7" i="1"/>
  <c r="H6" i="1"/>
  <c r="G6" i="1"/>
  <c r="F6" i="1"/>
  <c r="D6" i="1"/>
</calcChain>
</file>

<file path=xl/sharedStrings.xml><?xml version="1.0" encoding="utf-8"?>
<sst xmlns="http://schemas.openxmlformats.org/spreadsheetml/2006/main" count="157" uniqueCount="95">
  <si>
    <t>Spandana Sphoorty Financial Limited</t>
  </si>
  <si>
    <t>Internal Audit Department</t>
  </si>
  <si>
    <t>Borrower Wise Details Ver 1.4</t>
  </si>
  <si>
    <t>Home</t>
  </si>
  <si>
    <t>Loan O/s Report</t>
  </si>
  <si>
    <t>Sr. No.</t>
  </si>
  <si>
    <r>
      <t>Branch Code
(</t>
    </r>
    <r>
      <rPr>
        <b/>
        <sz val="10"/>
        <color rgb="FFFF0000"/>
        <rFont val="Aptos Narrow"/>
        <family val="2"/>
        <scheme val="minor"/>
      </rPr>
      <t>Formula</t>
    </r>
    <r>
      <rPr>
        <b/>
        <sz val="10"/>
        <color theme="1"/>
        <rFont val="Aptos Narrow"/>
        <family val="2"/>
        <scheme val="minor"/>
      </rPr>
      <t>)</t>
    </r>
  </si>
  <si>
    <r>
      <t>Branch Name
(</t>
    </r>
    <r>
      <rPr>
        <b/>
        <sz val="10"/>
        <color rgb="FFFF0000"/>
        <rFont val="Aptos Narrow"/>
        <family val="2"/>
        <scheme val="minor"/>
      </rPr>
      <t>Formula</t>
    </r>
    <r>
      <rPr>
        <b/>
        <sz val="10"/>
        <color theme="1"/>
        <rFont val="Aptos Narrow"/>
        <family val="2"/>
        <scheme val="minor"/>
      </rPr>
      <t>)</t>
    </r>
  </si>
  <si>
    <r>
      <t>Complaint No.
(</t>
    </r>
    <r>
      <rPr>
        <b/>
        <sz val="10"/>
        <color rgb="FFFF0000"/>
        <rFont val="Aptos Narrow"/>
        <family val="2"/>
        <scheme val="minor"/>
      </rPr>
      <t>Formula from 2 row</t>
    </r>
    <r>
      <rPr>
        <b/>
        <sz val="10"/>
        <color theme="1"/>
        <rFont val="Aptos Narrow"/>
        <family val="2"/>
        <scheme val="minor"/>
      </rPr>
      <t>)</t>
    </r>
  </si>
  <si>
    <r>
      <t>Date of IA Visit
(</t>
    </r>
    <r>
      <rPr>
        <b/>
        <sz val="10"/>
        <color rgb="FFFF0000"/>
        <rFont val="Aptos Narrow"/>
        <family val="2"/>
        <scheme val="minor"/>
      </rPr>
      <t>DD/MMM/YY</t>
    </r>
    <r>
      <rPr>
        <b/>
        <sz val="10"/>
        <color theme="1"/>
        <rFont val="Aptos Narrow"/>
        <family val="2"/>
        <scheme val="minor"/>
      </rPr>
      <t>)</t>
    </r>
  </si>
  <si>
    <r>
      <t xml:space="preserve">Fradulent Staff Name
</t>
    </r>
    <r>
      <rPr>
        <b/>
        <sz val="10"/>
        <color rgb="FFFF0000"/>
        <rFont val="Aptos Narrow"/>
        <family val="2"/>
        <scheme val="minor"/>
      </rPr>
      <t>(Formula from 2 row</t>
    </r>
    <r>
      <rPr>
        <b/>
        <sz val="10"/>
        <color theme="1"/>
        <rFont val="Aptos Narrow"/>
        <family val="2"/>
        <scheme val="minor"/>
      </rPr>
      <t>)</t>
    </r>
  </si>
  <si>
    <r>
      <t>Fradulent Staff Emp. ID
(</t>
    </r>
    <r>
      <rPr>
        <b/>
        <sz val="10"/>
        <color rgb="FFFF0000"/>
        <rFont val="Aptos Narrow"/>
        <family val="2"/>
        <scheme val="minor"/>
      </rPr>
      <t>Formula from 2 row</t>
    </r>
    <r>
      <rPr>
        <b/>
        <sz val="10"/>
        <color theme="1"/>
        <rFont val="Aptos Narrow"/>
        <family val="2"/>
        <scheme val="minor"/>
      </rPr>
      <t>)</t>
    </r>
  </si>
  <si>
    <r>
      <t>Fraudulent Staff Designation
(</t>
    </r>
    <r>
      <rPr>
        <b/>
        <sz val="10"/>
        <color rgb="FFFF0000"/>
        <rFont val="Aptos Narrow"/>
        <family val="2"/>
        <scheme val="minor"/>
      </rPr>
      <t>Formula from 2 row</t>
    </r>
    <r>
      <rPr>
        <b/>
        <sz val="10"/>
        <color theme="1"/>
        <rFont val="Aptos Narrow"/>
        <family val="2"/>
        <scheme val="minor"/>
      </rPr>
      <t>)</t>
    </r>
  </si>
  <si>
    <t>Center Number</t>
  </si>
  <si>
    <t>Customer ID</t>
  </si>
  <si>
    <t>Borrower Name</t>
  </si>
  <si>
    <t>Loan ID</t>
  </si>
  <si>
    <r>
      <t>Date of Disbursement as per FIMO
(</t>
    </r>
    <r>
      <rPr>
        <b/>
        <sz val="10"/>
        <color rgb="FFFF0000"/>
        <rFont val="Aptos Narrow"/>
        <family val="2"/>
        <scheme val="minor"/>
      </rPr>
      <t>DD/MM/YY</t>
    </r>
    <r>
      <rPr>
        <b/>
        <sz val="10"/>
        <color theme="1"/>
        <rFont val="Aptos Narrow"/>
        <family val="2"/>
        <scheme val="minor"/>
      </rPr>
      <t>)</t>
    </r>
  </si>
  <si>
    <t>Disbursed Amount as per FIMO</t>
  </si>
  <si>
    <t>Installment Amount as per FIMO</t>
  </si>
  <si>
    <r>
      <t>Type of Amount Collected
(</t>
    </r>
    <r>
      <rPr>
        <b/>
        <sz val="10"/>
        <color rgb="FFFF0000"/>
        <rFont val="Aptos Narrow"/>
        <family val="2"/>
        <scheme val="minor"/>
      </rPr>
      <t>Drop Down</t>
    </r>
    <r>
      <rPr>
        <b/>
        <sz val="10"/>
        <color theme="1"/>
        <rFont val="Aptos Narrow"/>
        <family val="2"/>
        <scheme val="minor"/>
      </rPr>
      <t>)</t>
    </r>
  </si>
  <si>
    <r>
      <t>Date of Collection
(</t>
    </r>
    <r>
      <rPr>
        <b/>
        <sz val="10"/>
        <color rgb="FFFF0000"/>
        <rFont val="Aptos Narrow"/>
        <family val="2"/>
        <scheme val="minor"/>
      </rPr>
      <t>DD/MM/YY</t>
    </r>
    <r>
      <rPr>
        <b/>
        <sz val="10"/>
        <color theme="1"/>
        <rFont val="Aptos Narrow"/>
        <family val="2"/>
        <scheme val="minor"/>
      </rPr>
      <t>)</t>
    </r>
  </si>
  <si>
    <r>
      <t>Amount Collected
(</t>
    </r>
    <r>
      <rPr>
        <b/>
        <sz val="10"/>
        <color rgb="FFFF0000"/>
        <rFont val="Aptos Narrow"/>
        <family val="2"/>
        <scheme val="minor"/>
      </rPr>
      <t>Gross Fraud</t>
    </r>
    <r>
      <rPr>
        <b/>
        <sz val="10"/>
        <color theme="1"/>
        <rFont val="Aptos Narrow"/>
        <family val="2"/>
        <scheme val="minor"/>
      </rPr>
      <t>)</t>
    </r>
  </si>
  <si>
    <t>Amount Recovered &amp; Accounted in FIMO</t>
  </si>
  <si>
    <r>
      <t>Amount Recovered But "</t>
    </r>
    <r>
      <rPr>
        <b/>
        <sz val="10"/>
        <color rgb="FFFF0000"/>
        <rFont val="Aptos Narrow"/>
        <family val="2"/>
        <scheme val="minor"/>
      </rPr>
      <t>Not</t>
    </r>
    <r>
      <rPr>
        <b/>
        <sz val="10"/>
        <color theme="1"/>
        <rFont val="Aptos Narrow"/>
        <family val="2"/>
        <scheme val="minor"/>
      </rPr>
      <t>" Accounted in FIMO</t>
    </r>
  </si>
  <si>
    <r>
      <t>Difference Amount
(</t>
    </r>
    <r>
      <rPr>
        <b/>
        <sz val="10"/>
        <color rgb="FFFF0000"/>
        <rFont val="Aptos Narrow"/>
        <family val="2"/>
        <scheme val="minor"/>
      </rPr>
      <t>Net Fraud</t>
    </r>
    <r>
      <rPr>
        <b/>
        <sz val="10"/>
        <color theme="1"/>
        <rFont val="Aptos Narrow"/>
        <family val="2"/>
        <scheme val="minor"/>
      </rPr>
      <t>)
(</t>
    </r>
    <r>
      <rPr>
        <b/>
        <sz val="10"/>
        <color rgb="FFFF0000"/>
        <rFont val="Aptos Narrow"/>
        <family val="2"/>
        <scheme val="minor"/>
      </rPr>
      <t>Formula</t>
    </r>
    <r>
      <rPr>
        <b/>
        <sz val="10"/>
        <color theme="1"/>
        <rFont val="Aptos Narrow"/>
        <family val="2"/>
        <scheme val="minor"/>
      </rPr>
      <t>)</t>
    </r>
  </si>
  <si>
    <t>Availability of Evidence</t>
  </si>
  <si>
    <r>
      <t>Remarks
(</t>
    </r>
    <r>
      <rPr>
        <b/>
        <sz val="10"/>
        <color rgb="FFFF0000"/>
        <rFont val="Aptos Narrow"/>
        <family val="2"/>
        <scheme val="minor"/>
      </rPr>
      <t>If Applicable</t>
    </r>
    <r>
      <rPr>
        <b/>
        <sz val="10"/>
        <color theme="1"/>
        <rFont val="Aptos Narrow"/>
        <family val="2"/>
        <scheme val="minor"/>
      </rPr>
      <t>)</t>
    </r>
  </si>
  <si>
    <t>OR1616</t>
  </si>
  <si>
    <t>Mangalpur</t>
  </si>
  <si>
    <t>FN25-26-01836</t>
  </si>
  <si>
    <t>Bharat Kumar Rout</t>
  </si>
  <si>
    <t>SF0054486</t>
  </si>
  <si>
    <t>BM</t>
  </si>
  <si>
    <t>90915</t>
  </si>
  <si>
    <t>SSF4426046</t>
  </si>
  <si>
    <t>KADAMBINI BISWAL</t>
  </si>
  <si>
    <t>03-Sep-2023</t>
  </si>
  <si>
    <t>Collection Amount Misappropriated</t>
  </si>
  <si>
    <t>Loan Card</t>
  </si>
  <si>
    <t>As per Loan Card, Borrower paid Rs 2240/- to BM Bharat Kumar Rout on 03-04-25 but that amount not remitted to branch.</t>
  </si>
  <si>
    <t>SSF4486626</t>
  </si>
  <si>
    <t>PRAMILA MAHARANA</t>
  </si>
  <si>
    <t>10-Sep-2023</t>
  </si>
  <si>
    <t>As per Loan Card, and Borrower Husband Statement Borrower paid Rs 2240/- to BM Bharat Kumar Rout on 03-04-25 but that amount not remitted to branch.</t>
  </si>
  <si>
    <t>SSF4129806</t>
  </si>
  <si>
    <t>SHASMITA BISWAL</t>
  </si>
  <si>
    <t>08-Mar-2024</t>
  </si>
  <si>
    <t>As per Loan Card, Borrower paid Rs 2020/- to BM Bharat Kumar Rout on 07-11-24 but that amount not remitted to branch.</t>
  </si>
  <si>
    <t>SSF6367985</t>
  </si>
  <si>
    <t>URMILA BISWAL</t>
  </si>
  <si>
    <t>03-Jul-2024</t>
  </si>
  <si>
    <t>As per Phone Pe statement, Borrower paid Rs 6480/- to BM Bharat Kumar Rout on 19-05-25 but that amount not Remitted to branch.</t>
  </si>
  <si>
    <t>355004</t>
  </si>
  <si>
    <t>SSF5657475</t>
  </si>
  <si>
    <t>LILI JENA</t>
  </si>
  <si>
    <t>24-Feb-2024</t>
  </si>
  <si>
    <t>Pre-Closure Amount Misappropriated</t>
  </si>
  <si>
    <t>Cash Receipt</t>
  </si>
  <si>
    <t>As per Borrower statement, Phone Pe(Rs 60908/- Lili Jena-Rs 28089/-, Rashmita Jena-Rs 32818/-) and Cash receipt, Borrower paid Rs 28089/- to BM Bharat Kumar Rout on 06-02-25 but Only 5 EMI's Rs 11200/-(Rs 2240/-each) posted in the FIMO on 13-02-25, 13-03-25, 10-04-25, 08-05-25, 12-06-25, Respectively but Rest of amount not Remitted to Branch.</t>
  </si>
  <si>
    <t>SSF6196544</t>
  </si>
  <si>
    <t>RASHMITA JENA</t>
  </si>
  <si>
    <t>30-May-2024</t>
  </si>
  <si>
    <t>As per Borrower statement, Phone Pe(Rs 60908/- Lili Jena-Rs 28089/-, Rashmita Jena-Rs 32818/-) and Cash receipt, Borrower paid Rs 32818/- to BM Bharat Kumar Rout on 06-02-25 but Only 5 EMI's Rs 11200/-(Rs 2240/-each) posted in the FIMO on 13-02-25, 13-03-25, 10-04-25, 08-05-25, 12-06-25, Respectively but Rest of amount not Remitted to Branch.</t>
  </si>
  <si>
    <t>Champeipal C1</t>
  </si>
  <si>
    <t>SSF4037304</t>
  </si>
  <si>
    <t>ANITA SAMAL</t>
  </si>
  <si>
    <t>27-Jun-2023</t>
  </si>
  <si>
    <t>As per Borrower and Loan Card, Borrower paid Rs 2240/- to BM Bharat Kumar Rout on 05-04-25 but that amount not remitted to branch.</t>
  </si>
  <si>
    <t>keruna</t>
  </si>
  <si>
    <t>SSF5260826</t>
  </si>
  <si>
    <t>MARNATA JENA</t>
  </si>
  <si>
    <t>08-Jan-2024</t>
  </si>
  <si>
    <t>As per Borrower and Loan Card, Borrower paid 2 EMI's Rs 4480/-(Rs2240/- each) to BM Bharat Kumar Rout on 05-02-25, 05-03-25 Respectively but that amount not remitted to branch.</t>
  </si>
  <si>
    <t>SSF5645803</t>
  </si>
  <si>
    <t>SUKANTI JENA</t>
  </si>
  <si>
    <t>23-Feb-2024</t>
  </si>
  <si>
    <t>As per Loan Card, Borrower paid Rs 2240/- to BM Bharat Kumar Rout on 14-03-25 but that amount not remitted to branch.</t>
  </si>
  <si>
    <t>370227</t>
  </si>
  <si>
    <t>SSF3794244</t>
  </si>
  <si>
    <t>PARBATI NAYAK</t>
  </si>
  <si>
    <t>01-Oct-2024</t>
  </si>
  <si>
    <t>As per Borrower statement and Cash receipt Borrower paid Rs 13200/- to BM Bharat Kumar Rout on 07-02-25 but Only 6 EMI's Rs 8820/-(Rs 1470/-each) posted in the FIMO on 07-02-25, 07-03-25, 04-04-25, 03-05-25, 12-06-25, 05-07-25 Respectively but Rest of amount not Remitted to Branch.</t>
  </si>
  <si>
    <t>3393</t>
  </si>
  <si>
    <t>SSF3925812</t>
  </si>
  <si>
    <t>GEETANJALI JENA</t>
  </si>
  <si>
    <t>28-Jul-2023</t>
  </si>
  <si>
    <t>As per Loan Card, Borrower paid Rs 2240/- to BM Bharat Kumar Rout on 01-11-24 but that amount not remitted to branch.</t>
  </si>
  <si>
    <t>Preclosed</t>
  </si>
  <si>
    <t>Remarks</t>
  </si>
  <si>
    <t>Difference</t>
  </si>
  <si>
    <t>Loan Closed</t>
  </si>
  <si>
    <t>Done</t>
  </si>
  <si>
    <t>OD</t>
  </si>
  <si>
    <t>TotalCollection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</si>
</sst>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14009]dd/mm/yyyy;@"/>
    <numFmt numFmtId="165" formatCode="[$-409]d/mmm/yy;@"/>
    <numFmt numFmtId="166" formatCode="[$-409]dd/mmm/yy;@"/>
  </numFmts>
  <fonts count="13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0"/>
      <name val="Arial"/>
      <family val="2"/>
    </font>
    <font>
      <b/>
      <sz val="14"/>
      <name val="Aptos Narrow"/>
      <family val="2"/>
      <scheme val="minor"/>
    </font>
    <font>
      <sz val="10"/>
      <color theme="1"/>
      <name val="Aptos Narrow"/>
      <family val="2"/>
      <scheme val="minor"/>
    </font>
    <font>
      <b/>
      <sz val="12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0"/>
      <color theme="10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sz val="10"/>
      <color theme="1"/>
      <name val="Cambria"/>
      <family val="2"/>
    </font>
    <font>
      <b/>
      <sz val="10"/>
      <color rgb="FFFF0000"/>
      <name val="Aptos Narrow"/>
      <family val="2"/>
      <scheme val="minor"/>
    </font>
    <font>
      <sz val="10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2" fillId="0" borderId="0" applyNumberFormat="0" applyFill="0" applyBorder="0" applyAlignment="0" applyProtection="0"/>
    <xf numFmtId="0" fontId="3" fillId="0" borderId="0">
      <protection locked="0"/>
    </xf>
    <xf numFmtId="0" fontId="10" fillId="0" borderId="0"/>
    <xf numFmtId="0" fontId="3" fillId="0" borderId="0" applyNumberFormat="0" applyFill="0" applyBorder="0" applyAlignment="0" applyProtection="0"/>
    <xf numFmtId="0" fontId="3" fillId="0" borderId="0"/>
  </cellStyleXfs>
  <cellXfs count="28">
    <xf numFmtId="0" fontId="0" fillId="0" borderId="0" xfId="0"/>
    <xf numFmtId="0" fontId="4" fillId="0" borderId="1" xfId="2" applyFont="1" applyBorder="1" applyAlignment="1" applyProtection="1">
      <alignment vertical="center"/>
    </xf>
    <xf numFmtId="0" fontId="6" fillId="0" borderId="1" xfId="2" applyFont="1" applyBorder="1" applyAlignment="1" applyProtection="1">
      <alignment vertical="center"/>
    </xf>
    <xf numFmtId="0" fontId="8" fillId="0" borderId="0" xfId="1" applyFont="1" applyAlignment="1">
      <alignment horizontal="center" vertical="center"/>
    </xf>
    <xf numFmtId="0" fontId="9" fillId="2" borderId="2" xfId="2" applyFont="1" applyFill="1" applyBorder="1" applyAlignment="1" applyProtection="1">
      <alignment horizontal="center" vertical="center" wrapText="1"/>
    </xf>
    <xf numFmtId="0" fontId="9" fillId="2" borderId="2" xfId="3" applyFont="1" applyFill="1" applyBorder="1" applyAlignment="1">
      <alignment horizontal="center" vertical="center" wrapText="1"/>
    </xf>
    <xf numFmtId="164" fontId="9" fillId="2" borderId="2" xfId="3" applyNumberFormat="1" applyFont="1" applyFill="1" applyBorder="1" applyAlignment="1">
      <alignment horizontal="center" vertical="center" wrapText="1"/>
    </xf>
    <xf numFmtId="0" fontId="5" fillId="0" borderId="2" xfId="3" applyFont="1" applyBorder="1" applyAlignment="1">
      <alignment horizontal="center" vertical="center"/>
    </xf>
    <xf numFmtId="0" fontId="5" fillId="0" borderId="2" xfId="0" applyFont="1" applyBorder="1" applyAlignment="1" applyProtection="1">
      <alignment horizontal="left" vertical="center"/>
      <protection locked="0"/>
    </xf>
    <xf numFmtId="0" fontId="5" fillId="0" borderId="0" xfId="0" applyFont="1" applyAlignment="1"/>
    <xf numFmtId="164" fontId="5" fillId="0" borderId="0" xfId="0" applyNumberFormat="1" applyFont="1" applyAlignment="1"/>
    <xf numFmtId="0" fontId="7" fillId="0" borderId="0" xfId="0" applyFont="1" applyAlignment="1"/>
    <xf numFmtId="0" fontId="12" fillId="3" borderId="2" xfId="4" applyNumberFormat="1" applyFont="1" applyFill="1" applyBorder="1" applyAlignment="1" applyProtection="1">
      <alignment horizontal="center" vertical="center"/>
      <protection hidden="1"/>
    </xf>
    <xf numFmtId="0" fontId="12" fillId="3" borderId="2" xfId="4" applyNumberFormat="1" applyFont="1" applyFill="1" applyBorder="1" applyAlignment="1" applyProtection="1">
      <alignment horizontal="left" vertical="center"/>
      <protection hidden="1"/>
    </xf>
    <xf numFmtId="0" fontId="12" fillId="0" borderId="2" xfId="5" applyFont="1" applyBorder="1" applyAlignment="1" applyProtection="1">
      <alignment horizontal="center" vertical="center"/>
      <protection locked="0"/>
    </xf>
    <xf numFmtId="165" fontId="5" fillId="0" borderId="2" xfId="3" applyNumberFormat="1" applyFont="1" applyBorder="1" applyAlignment="1" applyProtection="1">
      <alignment horizontal="center" vertical="center"/>
      <protection locked="0"/>
    </xf>
    <xf numFmtId="0" fontId="5" fillId="0" borderId="2" xfId="3" applyFont="1" applyBorder="1" applyAlignment="1" applyProtection="1">
      <alignment horizontal="center" vertical="center"/>
      <protection locked="0"/>
    </xf>
    <xf numFmtId="0" fontId="5" fillId="0" borderId="2" xfId="3" applyFont="1" applyBorder="1" applyAlignment="1" applyProtection="1">
      <alignment horizontal="left" vertical="center"/>
      <protection locked="0"/>
    </xf>
    <xf numFmtId="49" fontId="12" fillId="4" borderId="2" xfId="0" applyNumberFormat="1" applyFont="1" applyFill="1" applyBorder="1" applyAlignment="1" applyProtection="1">
      <alignment horizontal="center" vertical="center"/>
      <protection locked="0"/>
    </xf>
    <xf numFmtId="2" fontId="5" fillId="0" borderId="2" xfId="3" applyNumberFormat="1" applyFont="1" applyBorder="1" applyAlignment="1" applyProtection="1">
      <alignment horizontal="center" vertical="center"/>
      <protection locked="0"/>
    </xf>
    <xf numFmtId="164" fontId="5" fillId="0" borderId="2" xfId="3" applyNumberFormat="1" applyFont="1" applyBorder="1" applyAlignment="1" applyProtection="1">
      <alignment horizontal="left" vertical="center"/>
      <protection locked="0"/>
    </xf>
    <xf numFmtId="166" fontId="5" fillId="0" borderId="2" xfId="3" applyNumberFormat="1" applyFont="1" applyBorder="1" applyAlignment="1" applyProtection="1">
      <alignment horizontal="center" vertical="center"/>
      <protection locked="0"/>
    </xf>
    <xf numFmtId="0" fontId="5" fillId="0" borderId="2" xfId="3" applyFont="1" applyBorder="1" applyAlignment="1" applyProtection="1">
      <alignment vertical="top"/>
      <protection locked="0"/>
    </xf>
    <xf numFmtId="0" fontId="0" fillId="0" borderId="0" xfId="0" applyAlignment="1">
      <alignment wrapText="1"/>
    </xf>
    <xf numFmtId="2" fontId="5" fillId="5" borderId="2" xfId="3" applyNumberFormat="1" applyFont="1" applyFill="1" applyBorder="1" applyAlignment="1" applyProtection="1">
      <alignment horizontal="center" vertical="center"/>
      <protection hidden="1"/>
    </xf>
    <xf numFmtId="0" fontId="9" fillId="6" borderId="2" xfId="3" applyFont="1" applyFill="1" applyBorder="1" applyAlignment="1">
      <alignment horizontal="center" vertical="center" wrapText="1"/>
    </xf>
    <xf numFmtId="0" fontId="1" fillId="0" borderId="0" xfId="0" applyFont="1"/>
    <xf numFmtId="2" fontId="1" fillId="0" borderId="0" xfId="0" applyNumberFormat="1" applyFont="1"/>
  </cellXfs>
  <cellStyles count="6">
    <cellStyle name="Hyperlink" xfId="1" builtinId="8"/>
    <cellStyle name="Normal" xfId="0" builtinId="0"/>
    <cellStyle name="Normal 18 2 10" xfId="2" xr:uid="{04AFC51F-C06C-4225-BE44-AF82E4DA793F}"/>
    <cellStyle name="Normal 2 2" xfId="4" xr:uid="{66A9BD03-CC87-43D4-A472-82CDD2E0AE95}"/>
    <cellStyle name="Normal 3 19 2" xfId="3" xr:uid="{5467B866-800E-4A4D-9C95-DC7A71CE91AD}"/>
    <cellStyle name="Normal 3 2" xfId="5" xr:uid="{4211A549-1945-4F7E-A483-539605EE5E1D}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14</xdr:col>
      <xdr:colOff>395200</xdr:colOff>
      <xdr:row>27</xdr:row>
      <xdr:rowOff>76250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8B7AD27-C377-251B-5AA1-C79498C04C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" y="368300"/>
          <a:ext cx="8320000" cy="4680000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14</xdr:col>
      <xdr:colOff>395200</xdr:colOff>
      <xdr:row>55</xdr:row>
      <xdr:rowOff>76250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D755573-A8FD-481C-FDDC-325A3D10B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09600" y="5524500"/>
          <a:ext cx="8320000" cy="468000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SF0070132\Music\My%20Working%20File\Pavithra\F25-26\_Fraud\DEC\6-Dec-25\Mangalpur\1760518930159_Fraud%20Investigation%20Report%20-Mangalpur-OR1616-FN25-26-01836.xlsx" TargetMode="External"/><Relationship Id="rId1" Type="http://schemas.openxmlformats.org/officeDocument/2006/relationships/externalLinkPath" Target="1760518930159_Fraud%20Investigation%20Report%20-Mangalpur-OR1616-FN25-26-0183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Backup sheet"/>
      <sheetName val="Fraud Investigation Report"/>
      <sheetName val="Cash Embezzlement"/>
      <sheetName val="Physical Cash at Safe"/>
      <sheetName val="Borrower Wise Details"/>
      <sheetName val="Loan Outstanding Report"/>
    </sheetNames>
    <sheetDataSet>
      <sheetData sheetId="0">
        <row r="2">
          <cell r="A2" t="str">
            <v>Collection Amount Misappropriated</v>
          </cell>
        </row>
        <row r="3">
          <cell r="A3" t="str">
            <v>Pre-Closure Amount Misappropriated</v>
          </cell>
        </row>
        <row r="4">
          <cell r="A4" t="str">
            <v>Disbursed Amount Recollected</v>
          </cell>
        </row>
        <row r="5">
          <cell r="A5" t="str">
            <v>Advance Collection Amount Misappropriated</v>
          </cell>
        </row>
        <row r="6">
          <cell r="A6" t="str">
            <v>Loan Amount Misappropriation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B9D8FF-80A2-4973-BDBA-7239294348D8}">
  <dimension ref="A1:AB30"/>
  <sheetViews>
    <sheetView topLeftCell="J8" workbookViewId="0">
      <selection activeCell="T21" sqref="T21"/>
    </sheetView>
  </sheetViews>
  <sheetFormatPr defaultRowHeight="14.5" x14ac:dyDescent="0.35"/>
  <cols>
    <col min="1" max="1" width="8.08984375" customWidth="1"/>
    <col min="2" max="2" width="10.6328125" bestFit="1" customWidth="1"/>
    <col min="3" max="3" width="11.08984375" bestFit="1" customWidth="1"/>
    <col min="4" max="4" width="12.1796875" bestFit="1" customWidth="1"/>
    <col min="5" max="5" width="11.6328125" bestFit="1" customWidth="1"/>
    <col min="6" max="6" width="17.08984375" bestFit="1" customWidth="1"/>
    <col min="7" max="7" width="18.453125" bestFit="1" customWidth="1"/>
    <col min="8" max="8" width="22.7265625" bestFit="1" customWidth="1"/>
    <col min="9" max="9" width="12.54296875" bestFit="1" customWidth="1"/>
    <col min="10" max="10" width="10.26953125" bestFit="1" customWidth="1"/>
    <col min="11" max="11" width="16.453125" bestFit="1" customWidth="1"/>
    <col min="12" max="12" width="9" bestFit="1" customWidth="1"/>
    <col min="13" max="13" width="9" customWidth="1"/>
    <col min="14" max="14" width="26.90625" hidden="1" customWidth="1"/>
    <col min="15" max="15" width="24.453125" hidden="1" customWidth="1"/>
    <col min="16" max="16" width="25.26953125" hidden="1" customWidth="1"/>
    <col min="17" max="17" width="28.08984375" bestFit="1" customWidth="1"/>
    <col min="18" max="18" width="14.36328125" hidden="1" customWidth="1"/>
    <col min="19" max="19" width="14.453125" bestFit="1" customWidth="1"/>
    <col min="20" max="20" width="13.7265625" customWidth="1"/>
    <col min="21" max="21" width="10.453125" customWidth="1"/>
    <col min="22" max="22" width="15.1796875" bestFit="1" customWidth="1"/>
    <col min="23" max="26" width="15.1796875" customWidth="1"/>
    <col min="27" max="27" width="18.36328125" bestFit="1" customWidth="1"/>
    <col min="28" max="28" width="255.6328125" bestFit="1" customWidth="1"/>
  </cols>
  <sheetData>
    <row r="1" spans="1:28" ht="18.5" x14ac:dyDescent="0.35">
      <c r="A1" s="1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10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</row>
    <row r="2" spans="1:28" ht="16" x14ac:dyDescent="0.35">
      <c r="A2" s="2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10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</row>
    <row r="3" spans="1:28" ht="16" x14ac:dyDescent="0.4">
      <c r="A3" s="11" t="s">
        <v>2</v>
      </c>
      <c r="B3" s="9"/>
      <c r="C3" s="9"/>
      <c r="D3" s="9"/>
      <c r="E3" s="3" t="s">
        <v>3</v>
      </c>
      <c r="F3" s="3" t="s">
        <v>4</v>
      </c>
      <c r="G3" s="9"/>
      <c r="H3" s="9"/>
      <c r="I3" s="9"/>
      <c r="J3" s="9"/>
      <c r="K3" s="9"/>
      <c r="L3" s="9"/>
      <c r="M3" s="9"/>
      <c r="N3" s="10"/>
      <c r="O3" s="9"/>
      <c r="P3" s="9"/>
      <c r="Q3" s="9"/>
      <c r="R3" s="9"/>
      <c r="S3" s="9"/>
      <c r="T3" s="9"/>
      <c r="U3" s="9"/>
      <c r="V3" s="3" t="s">
        <v>3</v>
      </c>
      <c r="W3" s="3"/>
      <c r="X3" s="3"/>
      <c r="Y3" s="3"/>
      <c r="Z3" s="3"/>
      <c r="AA3" s="3" t="s">
        <v>4</v>
      </c>
      <c r="AB3" s="9"/>
    </row>
    <row r="4" spans="1:28" s="23" customFormat="1" ht="65" x14ac:dyDescent="0.35">
      <c r="A4" s="4" t="s">
        <v>5</v>
      </c>
      <c r="B4" s="5" t="s">
        <v>6</v>
      </c>
      <c r="C4" s="5" t="s">
        <v>7</v>
      </c>
      <c r="D4" s="5" t="s">
        <v>8</v>
      </c>
      <c r="E4" s="5" t="s">
        <v>9</v>
      </c>
      <c r="F4" s="5" t="s">
        <v>10</v>
      </c>
      <c r="G4" s="5" t="s">
        <v>11</v>
      </c>
      <c r="H4" s="5" t="s">
        <v>12</v>
      </c>
      <c r="I4" s="5" t="s">
        <v>13</v>
      </c>
      <c r="J4" s="5" t="s">
        <v>14</v>
      </c>
      <c r="K4" s="5" t="s">
        <v>15</v>
      </c>
      <c r="L4" s="5" t="s">
        <v>16</v>
      </c>
      <c r="M4" s="5"/>
      <c r="N4" s="6" t="s">
        <v>17</v>
      </c>
      <c r="O4" s="5" t="s">
        <v>18</v>
      </c>
      <c r="P4" s="5" t="s">
        <v>19</v>
      </c>
      <c r="Q4" s="5" t="s">
        <v>20</v>
      </c>
      <c r="R4" s="5" t="s">
        <v>21</v>
      </c>
      <c r="S4" s="5" t="s">
        <v>22</v>
      </c>
      <c r="T4" s="5" t="s">
        <v>23</v>
      </c>
      <c r="U4" s="5" t="s">
        <v>24</v>
      </c>
      <c r="V4" s="5" t="s">
        <v>25</v>
      </c>
      <c r="W4" s="25"/>
      <c r="X4" s="25" t="s">
        <v>89</v>
      </c>
      <c r="Y4" s="25" t="s">
        <v>88</v>
      </c>
      <c r="Z4" s="25" t="s">
        <v>90</v>
      </c>
      <c r="AA4" s="5" t="s">
        <v>26</v>
      </c>
      <c r="AB4" s="5" t="s">
        <v>27</v>
      </c>
    </row>
    <row r="5" spans="1:28" x14ac:dyDescent="0.35">
      <c r="A5" s="7">
        <v>1</v>
      </c>
      <c r="B5" s="12" t="s">
        <v>28</v>
      </c>
      <c r="C5" s="13" t="s">
        <v>29</v>
      </c>
      <c r="D5" s="14" t="s">
        <v>30</v>
      </c>
      <c r="E5" s="15">
        <v>45904</v>
      </c>
      <c r="F5" s="8" t="s">
        <v>31</v>
      </c>
      <c r="G5" s="16" t="s">
        <v>32</v>
      </c>
      <c r="H5" s="16" t="s">
        <v>33</v>
      </c>
      <c r="I5" s="17" t="s">
        <v>34</v>
      </c>
      <c r="J5" s="17" t="s">
        <v>35</v>
      </c>
      <c r="K5" s="17" t="s">
        <v>36</v>
      </c>
      <c r="L5" s="18">
        <v>352762288</v>
      </c>
      <c r="M5" s="18"/>
      <c r="N5" s="15" t="s">
        <v>37</v>
      </c>
      <c r="O5" s="19">
        <v>42000</v>
      </c>
      <c r="P5" s="19">
        <v>2240</v>
      </c>
      <c r="Q5" s="20" t="s">
        <v>38</v>
      </c>
      <c r="R5" s="21">
        <v>45750</v>
      </c>
      <c r="S5" s="19">
        <v>2240</v>
      </c>
      <c r="T5" s="19">
        <v>0</v>
      </c>
      <c r="U5" s="19">
        <v>0</v>
      </c>
      <c r="V5" s="24">
        <v>2240</v>
      </c>
      <c r="W5" s="24">
        <f>V5</f>
        <v>2240</v>
      </c>
      <c r="X5" s="24" t="s">
        <v>91</v>
      </c>
      <c r="Y5" s="24"/>
      <c r="Z5" s="24"/>
      <c r="AA5" s="8" t="s">
        <v>39</v>
      </c>
      <c r="AB5" s="22" t="s">
        <v>40</v>
      </c>
    </row>
    <row r="6" spans="1:28" x14ac:dyDescent="0.35">
      <c r="A6" s="7">
        <v>2</v>
      </c>
      <c r="B6" s="12" t="s">
        <v>28</v>
      </c>
      <c r="C6" s="13" t="s">
        <v>29</v>
      </c>
      <c r="D6" s="14" t="str">
        <f>IF(J6&lt;&gt;"", $D$5, "")</f>
        <v>FN25-26-01836</v>
      </c>
      <c r="E6" s="15">
        <v>45904</v>
      </c>
      <c r="F6" s="8" t="str">
        <f>IF(J6&lt;&gt;"", $F$5, "")</f>
        <v>Bharat Kumar Rout</v>
      </c>
      <c r="G6" s="16" t="str">
        <f>IF(J6&lt;&gt;"", $G$5, "")</f>
        <v>SF0054486</v>
      </c>
      <c r="H6" s="16" t="str">
        <f>IF(J6&lt;&gt;"", $H$5, "")</f>
        <v>BM</v>
      </c>
      <c r="I6" s="17" t="s">
        <v>34</v>
      </c>
      <c r="J6" s="17" t="s">
        <v>41</v>
      </c>
      <c r="K6" s="17" t="s">
        <v>42</v>
      </c>
      <c r="L6" s="18">
        <v>352906313</v>
      </c>
      <c r="M6" s="18"/>
      <c r="N6" s="15" t="s">
        <v>43</v>
      </c>
      <c r="O6" s="19">
        <v>42000</v>
      </c>
      <c r="P6" s="19">
        <v>2240</v>
      </c>
      <c r="Q6" s="20" t="s">
        <v>38</v>
      </c>
      <c r="R6" s="21">
        <v>45750</v>
      </c>
      <c r="S6" s="19">
        <v>2240</v>
      </c>
      <c r="T6" s="19">
        <v>0</v>
      </c>
      <c r="U6" s="19">
        <v>0</v>
      </c>
      <c r="V6" s="24">
        <v>2240</v>
      </c>
      <c r="W6" s="24">
        <f t="shared" ref="W6:W11" si="0">V6</f>
        <v>2240</v>
      </c>
      <c r="X6" s="24" t="s">
        <v>92</v>
      </c>
      <c r="Y6" s="24"/>
      <c r="Z6" s="24"/>
      <c r="AA6" s="8" t="s">
        <v>39</v>
      </c>
      <c r="AB6" s="22" t="s">
        <v>44</v>
      </c>
    </row>
    <row r="7" spans="1:28" x14ac:dyDescent="0.35">
      <c r="A7" s="7">
        <v>3</v>
      </c>
      <c r="B7" s="12" t="s">
        <v>28</v>
      </c>
      <c r="C7" s="13" t="s">
        <v>29</v>
      </c>
      <c r="D7" s="14" t="str">
        <f t="shared" ref="D7:D16" si="1">IF(J7&lt;&gt;"", $D$5, "")</f>
        <v>FN25-26-01836</v>
      </c>
      <c r="E7" s="15">
        <v>45904</v>
      </c>
      <c r="F7" s="8" t="str">
        <f t="shared" ref="F7:F16" si="2">IF(J7&lt;&gt;"", $F$5, "")</f>
        <v>Bharat Kumar Rout</v>
      </c>
      <c r="G7" s="16" t="str">
        <f t="shared" ref="G7:G16" si="3">IF(J7&lt;&gt;"", $G$5, "")</f>
        <v>SF0054486</v>
      </c>
      <c r="H7" s="16" t="str">
        <f t="shared" ref="H7:H16" si="4">IF(J7&lt;&gt;"", $H$5, "")</f>
        <v>BM</v>
      </c>
      <c r="I7" s="17" t="s">
        <v>34</v>
      </c>
      <c r="J7" s="17" t="s">
        <v>45</v>
      </c>
      <c r="K7" s="17" t="s">
        <v>46</v>
      </c>
      <c r="L7" s="18">
        <v>355730188</v>
      </c>
      <c r="M7" s="18"/>
      <c r="N7" s="15" t="s">
        <v>47</v>
      </c>
      <c r="O7" s="19">
        <v>30000</v>
      </c>
      <c r="P7" s="19">
        <v>2020</v>
      </c>
      <c r="Q7" s="20" t="s">
        <v>38</v>
      </c>
      <c r="R7" s="21">
        <v>45603</v>
      </c>
      <c r="S7" s="19">
        <v>2020</v>
      </c>
      <c r="T7" s="19">
        <v>0</v>
      </c>
      <c r="U7" s="19">
        <v>0</v>
      </c>
      <c r="V7" s="24">
        <v>2020</v>
      </c>
      <c r="W7" s="24">
        <f t="shared" si="0"/>
        <v>2020</v>
      </c>
      <c r="X7" s="24" t="s">
        <v>92</v>
      </c>
      <c r="Y7" s="24"/>
      <c r="Z7" s="24"/>
      <c r="AA7" s="8" t="s">
        <v>39</v>
      </c>
      <c r="AB7" s="22" t="s">
        <v>48</v>
      </c>
    </row>
    <row r="8" spans="1:28" x14ac:dyDescent="0.35">
      <c r="A8" s="7">
        <v>4</v>
      </c>
      <c r="B8" s="12" t="s">
        <v>28</v>
      </c>
      <c r="C8" s="13" t="s">
        <v>29</v>
      </c>
      <c r="D8" s="14" t="str">
        <f t="shared" si="1"/>
        <v>FN25-26-01836</v>
      </c>
      <c r="E8" s="15">
        <v>45904</v>
      </c>
      <c r="F8" s="8" t="str">
        <f t="shared" si="2"/>
        <v>Bharat Kumar Rout</v>
      </c>
      <c r="G8" s="16" t="str">
        <f t="shared" si="3"/>
        <v>SF0054486</v>
      </c>
      <c r="H8" s="16" t="str">
        <f t="shared" si="4"/>
        <v>BM</v>
      </c>
      <c r="I8" s="17" t="s">
        <v>34</v>
      </c>
      <c r="J8" s="17" t="s">
        <v>49</v>
      </c>
      <c r="K8" s="17" t="s">
        <v>50</v>
      </c>
      <c r="L8" s="18">
        <v>357651363</v>
      </c>
      <c r="M8" s="18"/>
      <c r="N8" s="15" t="s">
        <v>51</v>
      </c>
      <c r="O8" s="19">
        <v>42000</v>
      </c>
      <c r="P8" s="19">
        <v>2240</v>
      </c>
      <c r="Q8" s="20" t="s">
        <v>38</v>
      </c>
      <c r="R8" s="21">
        <v>45796</v>
      </c>
      <c r="S8" s="19">
        <v>6480</v>
      </c>
      <c r="T8" s="19">
        <v>0</v>
      </c>
      <c r="U8" s="19">
        <v>0</v>
      </c>
      <c r="V8" s="24">
        <v>6480</v>
      </c>
      <c r="W8" s="24">
        <f t="shared" si="0"/>
        <v>6480</v>
      </c>
      <c r="X8" s="24" t="s">
        <v>92</v>
      </c>
      <c r="Y8" s="24"/>
      <c r="Z8" s="24"/>
      <c r="AA8" s="8" t="s">
        <v>39</v>
      </c>
      <c r="AB8" s="22" t="s">
        <v>52</v>
      </c>
    </row>
    <row r="9" spans="1:28" x14ac:dyDescent="0.35">
      <c r="A9" s="7">
        <v>5</v>
      </c>
      <c r="B9" s="12" t="s">
        <v>28</v>
      </c>
      <c r="C9" s="13" t="s">
        <v>29</v>
      </c>
      <c r="D9" s="14" t="str">
        <f t="shared" si="1"/>
        <v>FN25-26-01836</v>
      </c>
      <c r="E9" s="15">
        <v>45904</v>
      </c>
      <c r="F9" s="8" t="str">
        <f t="shared" si="2"/>
        <v>Bharat Kumar Rout</v>
      </c>
      <c r="G9" s="16" t="str">
        <f t="shared" si="3"/>
        <v>SF0054486</v>
      </c>
      <c r="H9" s="16" t="str">
        <f t="shared" si="4"/>
        <v>BM</v>
      </c>
      <c r="I9" s="17" t="s">
        <v>53</v>
      </c>
      <c r="J9" s="17" t="s">
        <v>54</v>
      </c>
      <c r="K9" s="17" t="s">
        <v>55</v>
      </c>
      <c r="L9" s="18">
        <v>355489843</v>
      </c>
      <c r="M9" s="18"/>
      <c r="N9" s="15" t="s">
        <v>56</v>
      </c>
      <c r="O9" s="19">
        <v>42000</v>
      </c>
      <c r="P9" s="19">
        <v>2240</v>
      </c>
      <c r="Q9" s="20" t="s">
        <v>57</v>
      </c>
      <c r="R9" s="21">
        <v>45694</v>
      </c>
      <c r="S9" s="19">
        <v>28089</v>
      </c>
      <c r="T9" s="19">
        <v>11200</v>
      </c>
      <c r="U9" s="19">
        <v>0</v>
      </c>
      <c r="V9" s="24">
        <v>16889</v>
      </c>
      <c r="W9" s="24">
        <f t="shared" si="0"/>
        <v>16889</v>
      </c>
      <c r="X9" s="24" t="s">
        <v>88</v>
      </c>
      <c r="Y9" s="24">
        <v>20644.05</v>
      </c>
      <c r="Z9" s="24">
        <f>W9-Y9</f>
        <v>-3755.0499999999993</v>
      </c>
      <c r="AA9" s="8" t="s">
        <v>58</v>
      </c>
      <c r="AB9" s="22" t="s">
        <v>59</v>
      </c>
    </row>
    <row r="10" spans="1:28" x14ac:dyDescent="0.35">
      <c r="A10" s="7">
        <v>6</v>
      </c>
      <c r="B10" s="12" t="s">
        <v>28</v>
      </c>
      <c r="C10" s="13" t="s">
        <v>29</v>
      </c>
      <c r="D10" s="14" t="str">
        <f t="shared" si="1"/>
        <v>FN25-26-01836</v>
      </c>
      <c r="E10" s="15">
        <v>45904</v>
      </c>
      <c r="F10" s="8" t="str">
        <f t="shared" si="2"/>
        <v>Bharat Kumar Rout</v>
      </c>
      <c r="G10" s="16" t="str">
        <f t="shared" si="3"/>
        <v>SF0054486</v>
      </c>
      <c r="H10" s="16" t="str">
        <f t="shared" si="4"/>
        <v>BM</v>
      </c>
      <c r="I10" s="17" t="s">
        <v>53</v>
      </c>
      <c r="J10" s="17" t="s">
        <v>60</v>
      </c>
      <c r="K10" s="17" t="s">
        <v>61</v>
      </c>
      <c r="L10" s="18">
        <v>356980995</v>
      </c>
      <c r="M10" s="18"/>
      <c r="N10" s="15" t="s">
        <v>62</v>
      </c>
      <c r="O10" s="19">
        <v>42000</v>
      </c>
      <c r="P10" s="19">
        <v>2240</v>
      </c>
      <c r="Q10" s="20" t="s">
        <v>57</v>
      </c>
      <c r="R10" s="21">
        <v>45694</v>
      </c>
      <c r="S10" s="19">
        <v>32818</v>
      </c>
      <c r="T10" s="19">
        <v>11200</v>
      </c>
      <c r="U10" s="19">
        <v>0</v>
      </c>
      <c r="V10" s="24">
        <v>21618</v>
      </c>
      <c r="W10" s="24">
        <f t="shared" si="0"/>
        <v>21618</v>
      </c>
      <c r="X10" s="24" t="s">
        <v>88</v>
      </c>
      <c r="Y10" s="24">
        <v>26450.54</v>
      </c>
      <c r="Z10" s="24">
        <f>W10-Y10</f>
        <v>-4832.5400000000009</v>
      </c>
      <c r="AA10" s="8" t="s">
        <v>58</v>
      </c>
      <c r="AB10" s="22" t="s">
        <v>63</v>
      </c>
    </row>
    <row r="11" spans="1:28" x14ac:dyDescent="0.35">
      <c r="A11" s="7">
        <v>7</v>
      </c>
      <c r="B11" s="12" t="s">
        <v>28</v>
      </c>
      <c r="C11" s="13" t="s">
        <v>29</v>
      </c>
      <c r="D11" s="14" t="str">
        <f t="shared" si="1"/>
        <v>FN25-26-01836</v>
      </c>
      <c r="E11" s="15">
        <v>45904</v>
      </c>
      <c r="F11" s="8" t="str">
        <f t="shared" si="2"/>
        <v>Bharat Kumar Rout</v>
      </c>
      <c r="G11" s="16" t="str">
        <f t="shared" si="3"/>
        <v>SF0054486</v>
      </c>
      <c r="H11" s="16" t="str">
        <f t="shared" si="4"/>
        <v>BM</v>
      </c>
      <c r="I11" s="17" t="s">
        <v>64</v>
      </c>
      <c r="J11" s="17" t="s">
        <v>65</v>
      </c>
      <c r="K11" s="17" t="s">
        <v>66</v>
      </c>
      <c r="L11" s="18">
        <v>351942008</v>
      </c>
      <c r="M11" s="18"/>
      <c r="N11" s="15" t="s">
        <v>67</v>
      </c>
      <c r="O11" s="19">
        <v>42000</v>
      </c>
      <c r="P11" s="19">
        <v>2240</v>
      </c>
      <c r="Q11" s="20" t="s">
        <v>38</v>
      </c>
      <c r="R11" s="21">
        <v>45752</v>
      </c>
      <c r="S11" s="19">
        <v>2240</v>
      </c>
      <c r="T11" s="19">
        <v>0</v>
      </c>
      <c r="U11" s="19">
        <v>0</v>
      </c>
      <c r="V11" s="24">
        <v>2240</v>
      </c>
      <c r="W11" s="24">
        <f t="shared" si="0"/>
        <v>2240</v>
      </c>
      <c r="X11" s="24" t="s">
        <v>93</v>
      </c>
      <c r="Y11" s="24">
        <v>2244</v>
      </c>
      <c r="Z11" s="24">
        <f>W11-Y11</f>
        <v>-4</v>
      </c>
      <c r="AA11" s="8" t="s">
        <v>39</v>
      </c>
      <c r="AB11" s="22" t="s">
        <v>68</v>
      </c>
    </row>
    <row r="12" spans="1:28" x14ac:dyDescent="0.35">
      <c r="A12" s="7">
        <v>8</v>
      </c>
      <c r="B12" s="12" t="s">
        <v>28</v>
      </c>
      <c r="C12" s="13" t="s">
        <v>29</v>
      </c>
      <c r="D12" s="14" t="str">
        <f t="shared" si="1"/>
        <v>FN25-26-01836</v>
      </c>
      <c r="E12" s="15">
        <v>45904</v>
      </c>
      <c r="F12" s="8" t="str">
        <f t="shared" si="2"/>
        <v>Bharat Kumar Rout</v>
      </c>
      <c r="G12" s="16" t="str">
        <f t="shared" si="3"/>
        <v>SF0054486</v>
      </c>
      <c r="H12" s="16" t="str">
        <f t="shared" si="4"/>
        <v>BM</v>
      </c>
      <c r="I12" s="17" t="s">
        <v>69</v>
      </c>
      <c r="J12" s="17" t="s">
        <v>70</v>
      </c>
      <c r="K12" s="17" t="s">
        <v>71</v>
      </c>
      <c r="L12" s="18">
        <v>354555655</v>
      </c>
      <c r="M12" s="18"/>
      <c r="N12" s="15" t="s">
        <v>72</v>
      </c>
      <c r="O12" s="19">
        <v>42000</v>
      </c>
      <c r="P12" s="19">
        <v>2240</v>
      </c>
      <c r="Q12" s="20" t="s">
        <v>38</v>
      </c>
      <c r="R12" s="21">
        <v>45693</v>
      </c>
      <c r="S12" s="19">
        <v>2240</v>
      </c>
      <c r="T12" s="19">
        <v>0</v>
      </c>
      <c r="U12" s="19">
        <v>0</v>
      </c>
      <c r="V12" s="24">
        <v>2240</v>
      </c>
      <c r="W12" s="24">
        <f>V12+V13</f>
        <v>4480</v>
      </c>
      <c r="X12" s="24" t="s">
        <v>92</v>
      </c>
      <c r="Y12" s="24"/>
      <c r="Z12" s="24"/>
      <c r="AA12" s="8" t="s">
        <v>39</v>
      </c>
      <c r="AB12" s="22" t="s">
        <v>73</v>
      </c>
    </row>
    <row r="13" spans="1:28" x14ac:dyDescent="0.35">
      <c r="A13" s="7">
        <v>9</v>
      </c>
      <c r="B13" s="12" t="s">
        <v>28</v>
      </c>
      <c r="C13" s="13" t="s">
        <v>29</v>
      </c>
      <c r="D13" s="14" t="str">
        <f t="shared" si="1"/>
        <v>FN25-26-01836</v>
      </c>
      <c r="E13" s="15">
        <v>45904</v>
      </c>
      <c r="F13" s="8" t="str">
        <f t="shared" si="2"/>
        <v>Bharat Kumar Rout</v>
      </c>
      <c r="G13" s="16" t="str">
        <f t="shared" si="3"/>
        <v>SF0054486</v>
      </c>
      <c r="H13" s="16" t="str">
        <f t="shared" si="4"/>
        <v>BM</v>
      </c>
      <c r="I13" s="17" t="s">
        <v>69</v>
      </c>
      <c r="J13" s="17" t="s">
        <v>70</v>
      </c>
      <c r="K13" s="17" t="s">
        <v>71</v>
      </c>
      <c r="L13" s="18">
        <v>354555655</v>
      </c>
      <c r="M13" s="18"/>
      <c r="N13" s="15" t="s">
        <v>72</v>
      </c>
      <c r="O13" s="19">
        <v>42000</v>
      </c>
      <c r="P13" s="19">
        <v>2240</v>
      </c>
      <c r="Q13" s="20" t="s">
        <v>38</v>
      </c>
      <c r="R13" s="21">
        <v>45721</v>
      </c>
      <c r="S13" s="19">
        <v>2240</v>
      </c>
      <c r="T13" s="19">
        <v>0</v>
      </c>
      <c r="U13" s="19">
        <v>0</v>
      </c>
      <c r="V13" s="24">
        <v>2240</v>
      </c>
      <c r="W13" s="24">
        <v>0</v>
      </c>
      <c r="X13" s="24">
        <v>0</v>
      </c>
      <c r="Y13" s="24"/>
      <c r="Z13" s="24"/>
      <c r="AA13" s="8" t="s">
        <v>39</v>
      </c>
      <c r="AB13" s="22" t="s">
        <v>73</v>
      </c>
    </row>
    <row r="14" spans="1:28" x14ac:dyDescent="0.35">
      <c r="A14" s="7">
        <v>10</v>
      </c>
      <c r="B14" s="12" t="s">
        <v>28</v>
      </c>
      <c r="C14" s="13" t="s">
        <v>29</v>
      </c>
      <c r="D14" s="14" t="str">
        <f t="shared" si="1"/>
        <v>FN25-26-01836</v>
      </c>
      <c r="E14" s="15">
        <v>45904</v>
      </c>
      <c r="F14" s="8" t="str">
        <f t="shared" si="2"/>
        <v>Bharat Kumar Rout</v>
      </c>
      <c r="G14" s="16" t="str">
        <f t="shared" si="3"/>
        <v>SF0054486</v>
      </c>
      <c r="H14" s="16" t="str">
        <f t="shared" si="4"/>
        <v>BM</v>
      </c>
      <c r="I14" s="17" t="s">
        <v>69</v>
      </c>
      <c r="J14" s="17" t="s">
        <v>74</v>
      </c>
      <c r="K14" s="17" t="s">
        <v>75</v>
      </c>
      <c r="L14" s="18">
        <v>355469068</v>
      </c>
      <c r="M14" s="18"/>
      <c r="N14" s="15" t="s">
        <v>76</v>
      </c>
      <c r="O14" s="19">
        <v>42000</v>
      </c>
      <c r="P14" s="19">
        <v>2240</v>
      </c>
      <c r="Q14" s="20" t="s">
        <v>38</v>
      </c>
      <c r="R14" s="21">
        <v>45721</v>
      </c>
      <c r="S14" s="19">
        <v>2240</v>
      </c>
      <c r="T14" s="19">
        <v>0</v>
      </c>
      <c r="U14" s="19">
        <v>0</v>
      </c>
      <c r="V14" s="24">
        <v>2240</v>
      </c>
      <c r="W14" s="24">
        <f>V14</f>
        <v>2240</v>
      </c>
      <c r="X14" s="24" t="s">
        <v>92</v>
      </c>
      <c r="Y14" s="24"/>
      <c r="Z14" s="24"/>
      <c r="AA14" s="8" t="s">
        <v>39</v>
      </c>
      <c r="AB14" s="22" t="s">
        <v>77</v>
      </c>
    </row>
    <row r="15" spans="1:28" x14ac:dyDescent="0.35">
      <c r="A15" s="7">
        <v>11</v>
      </c>
      <c r="B15" s="12" t="s">
        <v>28</v>
      </c>
      <c r="C15" s="13" t="s">
        <v>29</v>
      </c>
      <c r="D15" s="14" t="str">
        <f t="shared" si="1"/>
        <v>FN25-26-01836</v>
      </c>
      <c r="E15" s="15">
        <v>45905</v>
      </c>
      <c r="F15" s="8" t="str">
        <f t="shared" si="2"/>
        <v>Bharat Kumar Rout</v>
      </c>
      <c r="G15" s="16" t="str">
        <f t="shared" si="3"/>
        <v>SF0054486</v>
      </c>
      <c r="H15" s="16" t="str">
        <f t="shared" si="4"/>
        <v>BM</v>
      </c>
      <c r="I15" s="17" t="s">
        <v>78</v>
      </c>
      <c r="J15" s="17" t="s">
        <v>79</v>
      </c>
      <c r="K15" s="17" t="s">
        <v>80</v>
      </c>
      <c r="L15" s="18">
        <v>358407885</v>
      </c>
      <c r="M15" s="18"/>
      <c r="N15" s="15" t="s">
        <v>81</v>
      </c>
      <c r="O15" s="19">
        <v>15499</v>
      </c>
      <c r="P15" s="19">
        <v>1470</v>
      </c>
      <c r="Q15" s="20" t="s">
        <v>57</v>
      </c>
      <c r="R15" s="21">
        <v>45695</v>
      </c>
      <c r="S15" s="19">
        <v>13200</v>
      </c>
      <c r="T15" s="19">
        <v>8820</v>
      </c>
      <c r="U15" s="19">
        <v>0</v>
      </c>
      <c r="V15" s="24">
        <v>4380</v>
      </c>
      <c r="W15" s="24">
        <f t="shared" ref="W15:W16" si="5">V15</f>
        <v>4380</v>
      </c>
      <c r="X15" s="24" t="s">
        <v>88</v>
      </c>
      <c r="Y15" s="24">
        <v>4467</v>
      </c>
      <c r="Z15" s="24">
        <f>W15-Y15</f>
        <v>-87</v>
      </c>
      <c r="AA15" s="8" t="s">
        <v>58</v>
      </c>
      <c r="AB15" s="22" t="s">
        <v>82</v>
      </c>
    </row>
    <row r="16" spans="1:28" x14ac:dyDescent="0.35">
      <c r="A16" s="7">
        <v>12</v>
      </c>
      <c r="B16" s="12" t="s">
        <v>28</v>
      </c>
      <c r="C16" s="13" t="s">
        <v>29</v>
      </c>
      <c r="D16" s="14" t="str">
        <f t="shared" si="1"/>
        <v>FN25-26-01836</v>
      </c>
      <c r="E16" s="15">
        <v>45906</v>
      </c>
      <c r="F16" s="8" t="str">
        <f t="shared" si="2"/>
        <v>Bharat Kumar Rout</v>
      </c>
      <c r="G16" s="16" t="str">
        <f t="shared" si="3"/>
        <v>SF0054486</v>
      </c>
      <c r="H16" s="16" t="str">
        <f t="shared" si="4"/>
        <v>BM</v>
      </c>
      <c r="I16" s="17" t="s">
        <v>83</v>
      </c>
      <c r="J16" s="17" t="s">
        <v>84</v>
      </c>
      <c r="K16" s="17" t="s">
        <v>85</v>
      </c>
      <c r="L16" s="18">
        <v>352320662</v>
      </c>
      <c r="M16" s="18"/>
      <c r="N16" s="15" t="s">
        <v>86</v>
      </c>
      <c r="O16" s="19">
        <v>42000</v>
      </c>
      <c r="P16" s="19">
        <v>2240</v>
      </c>
      <c r="Q16" s="20" t="s">
        <v>38</v>
      </c>
      <c r="R16" s="21">
        <v>45597</v>
      </c>
      <c r="S16" s="19">
        <v>2240</v>
      </c>
      <c r="T16" s="19">
        <v>0</v>
      </c>
      <c r="U16" s="19">
        <v>0</v>
      </c>
      <c r="V16" s="24">
        <v>2240</v>
      </c>
      <c r="W16" s="24">
        <f t="shared" si="5"/>
        <v>2240</v>
      </c>
      <c r="X16" s="24" t="s">
        <v>92</v>
      </c>
      <c r="Y16" s="24"/>
      <c r="Z16" s="24"/>
      <c r="AA16" s="8" t="s">
        <v>39</v>
      </c>
      <c r="AB16" s="22" t="s">
        <v>87</v>
      </c>
    </row>
    <row r="19" spans="19:21" x14ac:dyDescent="0.35">
      <c r="T19" s="26"/>
      <c r="U19" s="26">
        <f>SUM(S4:S16)</f>
        <v>98287</v>
      </c>
    </row>
    <row r="20" spans="19:21" x14ac:dyDescent="0.35">
      <c r="S20" s="26" t="s">
        <v>94</v>
      </c>
      <c r="T20" s="26">
        <f t="array" ref="T20">SUM(S20:S30)</f>
        <v>73505.59</v>
      </c>
      <c r="U20" s="27">
        <f>U19-W5</f>
        <v>96047</v>
      </c>
    </row>
    <row r="21" spans="19:21" x14ac:dyDescent="0.35">
      <c r="S21">
        <v>2244</v>
      </c>
      <c r="T21" s="26">
        <f>SUM(T4:T16)</f>
        <v>31220</v>
      </c>
      <c r="U21" s="26">
        <f>-SUM(Z4:Z16)</f>
        <v>8678.59</v>
      </c>
    </row>
    <row r="22" spans="19:21" x14ac:dyDescent="0.35">
      <c r="S22">
        <v>2240</v>
      </c>
      <c r="T22" s="26"/>
      <c r="U22" s="26"/>
    </row>
    <row r="23" spans="19:21" x14ac:dyDescent="0.35">
      <c r="S23">
        <v>2240</v>
      </c>
      <c r="T23" s="26">
        <f>SUM(T20:T21)</f>
        <v>104725.59</v>
      </c>
      <c r="U23" s="26">
        <f>SUM(U20:U21)</f>
        <v>104725.59</v>
      </c>
    </row>
    <row r="24" spans="19:21" x14ac:dyDescent="0.35">
      <c r="S24">
        <v>4480</v>
      </c>
    </row>
    <row r="25" spans="19:21" x14ac:dyDescent="0.35">
      <c r="S25">
        <v>2240</v>
      </c>
    </row>
    <row r="26" spans="19:21" x14ac:dyDescent="0.35">
      <c r="S26">
        <v>20644.05</v>
      </c>
    </row>
    <row r="27" spans="19:21" x14ac:dyDescent="0.35">
      <c r="S27">
        <v>2020</v>
      </c>
    </row>
    <row r="28" spans="19:21" x14ac:dyDescent="0.35">
      <c r="S28">
        <v>26450.54</v>
      </c>
    </row>
    <row r="29" spans="19:21" x14ac:dyDescent="0.35">
      <c r="S29">
        <v>6480</v>
      </c>
    </row>
    <row r="30" spans="19:21" x14ac:dyDescent="0.35">
      <c r="S30">
        <v>4467</v>
      </c>
    </row>
  </sheetData>
  <conditionalFormatting sqref="L5:M16">
    <cfRule type="duplicateValues" dxfId="0" priority="2" stopIfTrue="1"/>
  </conditionalFormatting>
  <dataValidations count="9">
    <dataValidation type="custom" allowBlank="1" showInputMessage="1" showErrorMessage="1" error="Enter Valid date_x000a_" sqref="E6" xr:uid="{0CC276D6-070E-43C9-92CB-29E9BABB1B9A}">
      <formula1>ISNUMBER(E6) * (E6&gt;=DATE(2023,10,1)) * (E6&lt;=DATE(2031,12,31)) * (INT(E6)=E6)</formula1>
    </dataValidation>
    <dataValidation type="date" allowBlank="1" showInputMessage="1" showErrorMessage="1" errorTitle="Incorrect Value Entered" error="Enter Valid Date" sqref="N5:N16" xr:uid="{29FE9AA2-20E6-4B46-94B3-198350CD944E}">
      <formula1>42370</formula1>
      <formula2>47848</formula2>
    </dataValidation>
    <dataValidation type="custom" allowBlank="1" showInputMessage="1" showErrorMessage="1" error="Enter Valid Date_x000a_" sqref="E5" xr:uid="{1A6C10EA-132D-4159-8C7D-24CA9E74D9CD}">
      <formula1>ISNUMBER(E5) * (E5&gt;=DATE(2023,10,1)) * (E5&lt;=DATE(2031,12,31)) * (INT(E5)=E5)</formula1>
    </dataValidation>
    <dataValidation type="custom" allowBlank="1" showInputMessage="1" showErrorMessage="1" sqref="E7:E16" xr:uid="{13A7C6F7-EF5A-474E-BB02-4AA662DEE1F5}">
      <formula1>ISNUMBER(E7) * (E7&gt;=DATE(2023,10,1)) * (E7&lt;=DATE(2031,12,31)) * (INT(E7)=E7)</formula1>
    </dataValidation>
    <dataValidation type="date" allowBlank="1" showInputMessage="1" showErrorMessage="1" sqref="N4" xr:uid="{A641CBFD-7FAA-4646-970B-197ABD779833}">
      <formula1>36526</formula1>
      <formula2>47848</formula2>
    </dataValidation>
    <dataValidation type="list" allowBlank="1" showInputMessage="1" showErrorMessage="1" sqref="Q5:Q16" xr:uid="{6828653A-4B8B-4451-8B63-6E3E35A91222}">
      <formula1>Type</formula1>
    </dataValidation>
    <dataValidation type="list" allowBlank="1" showInputMessage="1" showErrorMessage="1" sqref="AA5:AA16" xr:uid="{BA904901-62F7-4A23-927B-F826296CB9EE}">
      <formula1>"Loan Card,Digital Payment,Cash Receipt,Borrower Written Statement,Deliquent Staff Written Statement,Center Meeting Register,Hand Written Receipt"</formula1>
    </dataValidation>
    <dataValidation allowBlank="1" showErrorMessage="1" sqref="C5 B5:B16" xr:uid="{639F63D2-C4E4-4B3E-8FF3-12CD62B2E8E0}"/>
    <dataValidation type="date" operator="lessThanOrEqual" allowBlank="1" showInputMessage="1" showErrorMessage="1" errorTitle="Incorrect date Entered" error="Enter in Valid Date Format_x000a_ " promptTitle="Enter Valid Date" sqref="R5:R16" xr:uid="{23982663-9132-40BE-BF73-BA064C775C2F}">
      <formula1>IF(ISNUMBER(DATE(RIGHT(E5,4),MONTH(LEFT(MID(E5,4,3),2)&amp;"1"),LEFT(E5,2))),E5,9^9)</formula1>
    </dataValidation>
  </dataValidations>
  <hyperlinks>
    <hyperlink ref="E3" location="'Fraud Investigation Report'!G5" display="Home" xr:uid="{A3727808-35C7-48FA-B3D1-F81EA6F7D537}"/>
    <hyperlink ref="V3" location="'Fraud Investigation Report'!G5" display="Home" xr:uid="{E1FC276F-E220-42D5-89FF-29C1C50946FE}"/>
    <hyperlink ref="F3" location="'Loan Outstanding Report'!BG5" display="Loan O/s Report" xr:uid="{48B03ABA-24E7-4017-8977-6C07C4258C4B}"/>
    <hyperlink ref="AA3" location="'Loan Outstanding Report'!BG5" display="Loan O/s Report" xr:uid="{D7E37877-4EB2-4F06-9D83-F55B6F287D81}"/>
  </hyperlink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E2C712-C2F7-4E72-9DAA-D01383BD0903}">
  <dimension ref="A1"/>
  <sheetViews>
    <sheetView tabSelected="1" topLeftCell="A21" workbookViewId="0">
      <selection activeCell="B31" sqref="B31"/>
    </sheetView>
  </sheetViews>
  <sheetFormatPr defaultRowHeight="14.5" x14ac:dyDescent="0.35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Pavithra Lingutla</dc:creator>
  <cp:lastModifiedBy>Pavithra Lingutla</cp:lastModifiedBy>
  <dcterms:created xsi:type="dcterms:W3CDTF">2025-12-06T09:39:46Z</dcterms:created>
  <dcterms:modified xsi:type="dcterms:W3CDTF">2025-12-06T10:00:11Z</dcterms:modified>
</cp:coreProperties>
</file>