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jaykumar_gour_spandanasphoorty_com/Documents/Desktop/Daurala/BM Amit Sharma_SF0088010/"/>
    </mc:Choice>
  </mc:AlternateContent>
  <xr:revisionPtr revIDLastSave="380" documentId="8_{3FBF647F-5D9F-4FEC-A389-4BF0F7D8376B}" xr6:coauthVersionLast="47" xr6:coauthVersionMax="47" xr10:uidLastSave="{A519A360-09D6-4163-93B4-E59EB0CCFCFD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2" activeTab="5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<sst xmlns="http://schemas.openxmlformats.org/spreadsheetml/2006/main" count="347" uniqueCount="294">
  <si>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</si>
  <si>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</si>
  <si>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</si>
  <si>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</si>
  <si>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</si>
  <si>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</si>
  <si>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</si>
  <si>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</si>
  <si>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</si>
  <si>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</si>
  <si>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</si>
  <si>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</si>
  <si>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</si>
  <si>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</si>
  <si>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</si>
  <si>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</si>
  <si>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</si>
  <si>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</si>
  <si>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</si>
  <si>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</si>
  <si>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</si>
  <si>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</si>
  <si>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</si>
  <si>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</si>
  <si>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</si>
  <si>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</si>
  <si>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</si>
  <si>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</si>
  <si>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</si>
  <si>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</si>
  <si>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</si>
  <si>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</si>
  <si>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</si>
  <si>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</si>
  <si>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</si>
  <si>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</si>
  <si>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</si>
  <si>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</si>
  <si>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</si>
  <si>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</si>
  <si>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</si>
  <si>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</si>
  <si>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</si>
  <si>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</si>
  <si>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</si>
  <si>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</si>
  <si>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</si>
  <si>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</si>
  <si>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</si>
  <si>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</si>
  <si>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</si>
  <si>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</si>
  <si>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</si>
  <si>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</si>
  <si>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</si>
  <si>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</si>
  <si>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</si>
  <si>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</si>
  <si>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</si>
  <si>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</si>
  <si>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</si>
  <si>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</si>
  <si>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</si>
  <si>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</si>
  <si>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</si>
  <si>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</si>
  <si>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</si>
  <si>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</si>
  <si>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</si>
  <si>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</si>
  <si>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</si>
  <si>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</si>
  <si>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</si>
  <si>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</si>
  <si>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</si>
  <si>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</si>
  <si>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</si>
  <si>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</si>
  <si>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</si>
  <si>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</si>
  <si>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</si>
  <si>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</si>
  <si>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</si>
  <si>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</si>
  <si>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</si>
  <si>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</si>
  <si>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</si>
  <si>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</si>
  <si>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</si>
  <si>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</si>
  <si>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</si>
  <si>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</si>
  <si>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</si>
  <si>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</si>
  <si>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</si>
  <si>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</si>
  <si>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</si>
  <si>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</si>
  <si>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</si>
  <si>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</si>
  <si>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</si>
  <si>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</si>
  <si>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</si>
  <si>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</si>
  <si>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</si>
  <si>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</si>
  <si>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</si>
  <si>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</si>
  <si>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</si>
  <si>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</si>
  <si>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</si>
  <si>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</si>
  <si>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</si>
  <si>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</si>
  <si>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</si>
  <si>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</si>
  <si>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</si>
  <si>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</si>
  <si>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</si>
  <si>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</si>
  <si>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</si>
  <si>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</si>
  <si>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</si>
  <si>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</si>
  <si>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</si>
  <si>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</si>
  <si>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</si>
  <si>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</si>
  <si>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</si>
  <si>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</si>
  <si>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</si>
  <si>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</si>
  <si>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</si>
  <si>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</si>
  <si>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</si>
  <si>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</si>
  <si>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</si>
  <si>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</si>
  <si>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</si>
  <si>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</si>
  <si>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</si>
  <si>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</si>
  <si>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</si>
  <si>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</si>
  <si>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</si>
  <si>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</si>
  <si>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</si>
  <si>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</si>
  <si>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</si>
  <si>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</si>
  <si>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</si>
  <si>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</si>
  <si>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</si>
  <si>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</si>
  <si>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</si>
  <si>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</si>
  <si>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</si>
  <si>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</si>
  <si>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</si>
  <si>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</si>
  <si>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</si>
  <si>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</si>
  <si>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</si>
  <si>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</si>
  <si>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</si>
  <si>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</si>
  <si>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</si>
  <si>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</si>
  <si>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</si>
  <si>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</si>
  <si>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</si>
  <si>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</si>
  <si>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</si>
  <si>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</si>
  <si>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</si>
  <si>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</si>
  <si>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</si>
  <si>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</si>
  <si>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</si>
  <si>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</si>
  <si>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</si>
  <si>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</si>
  <si>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</si>
  <si>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</si>
  <si>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</si>
  <si>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</si>
  <si>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</si>
  <si>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</si>
  <si>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</si>
  <si>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</si>
  <si>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</si>
  <si>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</si>
  <si>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</si>
  <si>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</si>
  <si>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</si>
  <si>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</si>
  <si>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</si>
  <si>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</si>
  <si>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</si>
  <si>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</si>
  <si>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</si>
  <si>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</si>
  <si>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</si>
  <si>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</si>
  <si>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</si>
  <si>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</si>
  <si>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</si>
  <si>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</si>
  <si>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</si>
  <si>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</si>
  <si>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</si>
  <si>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</si>
  <si>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</si>
  <si>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</si>
  <si>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</si>
  <si>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</si>
  <si>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</si>
  <si>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</si>
  <si>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</si>
  <si>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</si>
  <si>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</si>
  <si>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</si>
  <si>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</si>
  <si>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</si>
  <si>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</si>
  <si>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</si>
  <si>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</si>
  <si>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</si>
  <si>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</si>
  <si>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</si>
  <si>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</si>
  <si>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</si>
  <si>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</si>
  <si>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</si>
  <si>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</si>
  <si>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</si>
  <si>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</si>
  <si>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</si>
  <si>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</si>
  <si>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</si>
  <si>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</si>
  <si>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</si>
  <si>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</si>
  <si>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</si>
  <si>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</si>
  <si>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</si>
  <si>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</si>
  <si>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</si>
  <si>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Uttar Pradesh</t>
  </si>
  <si>
    <t>Mahmudabad</t>
  </si>
  <si>
    <t>Chetana Weekly</t>
  </si>
  <si>
    <t>OBC</t>
  </si>
  <si>
    <t>HINDU</t>
  </si>
  <si>
    <t>1 Yrs</t>
  </si>
  <si>
    <t>&lt;= 2 Years</t>
  </si>
  <si>
    <t>Open</t>
  </si>
  <si>
    <t>Nanpara</t>
  </si>
  <si>
    <t>Ayodhya</t>
  </si>
  <si>
    <t xml:space="preserve">Lucknow </t>
  </si>
  <si>
    <t>Completed-Report Submitted</t>
  </si>
  <si>
    <t>No Action Taken</t>
  </si>
  <si>
    <t>Meerut</t>
  </si>
  <si>
    <t>Modi Nagar</t>
  </si>
  <si>
    <t>Resigned-Exited</t>
  </si>
  <si>
    <t>Deepak Singh Solanki/SF0079690</t>
  </si>
  <si>
    <t>Deepak Tewari/SF0071929</t>
  </si>
  <si>
    <t>Vipin yadav/SF0071928</t>
  </si>
  <si>
    <t>Daurala</t>
  </si>
  <si>
    <t>UP3439</t>
  </si>
  <si>
    <t>FAZALPUR</t>
  </si>
  <si>
    <t>SF0099911</t>
  </si>
  <si>
    <t>Ashwani Kumar</t>
  </si>
  <si>
    <t>FAZALPUR C2</t>
  </si>
  <si>
    <t>FAZALPUR c2 Rakhi C2 G7</t>
  </si>
  <si>
    <t>SSF5389348</t>
  </si>
  <si>
    <t>Agriculture &amp; Farming</t>
  </si>
  <si>
    <t>PREMVATI</t>
  </si>
  <si>
    <t>9520209140</t>
  </si>
  <si>
    <t>21-Nov-2024</t>
  </si>
  <si>
    <t>2</t>
  </si>
  <si>
    <t>25 Jan 2024</t>
  </si>
  <si>
    <t>28-Nov-2024</t>
  </si>
  <si>
    <t>31-Jul-2025</t>
  </si>
  <si>
    <t>Vishal Kumar Shrivastava</t>
  </si>
  <si>
    <t>FN25-26-01861</t>
  </si>
  <si>
    <t>Amit Sharma</t>
  </si>
  <si>
    <t>SF0088010</t>
  </si>
  <si>
    <t>Branch Manager</t>
  </si>
  <si>
    <t>Maneesh kumar/SF0071430</t>
  </si>
  <si>
    <t>As per loan card, Borrower Premvati/358888053 paid the below-mentioned EWI to BM Amit Sharma/SF0088010, but the same was not posted in the FIMO.
# Paid an EWI of Rs. 670/- on 17-Apr-2025 (BM posted an amount of Rs. 480/- on same date in the FIMO)
# Paid an EWI of Rs. 670/- on 01-May-2025
Note : EWI updated on the borrower previous loan card, BM Amit Sharma hand writting matched.
Total Fraud amount : Rs. 1,340/-
Recovered amount : 480/-
To be recovered amount : 860/-</t>
  </si>
  <si>
    <t xml:space="preserve">As per loan card, Borrower Premvati/358888053 paid the below-mentioned EWI to BM Amit Sharma/SF0088010, but the same was not posted in the FIMO.
# Paid an EWI of Rs. 670/- on 17-Apr-2025 (BM posted an amount of Rs. 480/- on same date in the FIMO)
Note : EWI updated on the borrower previous loan card, BM Amit Sharma hand writting matched.
</t>
  </si>
  <si>
    <t xml:space="preserve">As per loan card, Borrower Premvati/358888053 paid the below-mentioned EWI to BM Amit Sharma/SF0088010, but the same was not posted in the FIMO.
# Paid an EWI of Rs. 670/- on 01-May-2025
Note : EWI updated on the borrower previous loan card, BM Amit Sharma hand writting matched.
</t>
  </si>
  <si>
    <t>CSS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</si>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</sst>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rgb="FF000000"/>
      <name val="Aptos Narrow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8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15" fontId="31" fillId="8" borderId="0" xfId="0" applyNumberFormat="1" applyFont="1" applyFill="1" applyProtection="1">
      <protection locked="0"/>
    </xf>
    <xf numFmtId="18" fontId="31" fillId="8" borderId="0" xfId="0" applyNumberFormat="1" applyFont="1" applyFill="1" applyProtection="1">
      <protection locked="0"/>
    </xf>
    <xf numFmtId="169" fontId="34" fillId="0" borderId="15" xfId="26" applyNumberFormat="1" applyFont="1" applyBorder="1" applyAlignment="1" applyProtection="1">
      <alignment horizontal="center" vertical="center" wrapText="1"/>
      <protection locked="0"/>
    </xf>
    <xf numFmtId="2" fontId="34" fillId="0" borderId="16" xfId="26" applyNumberFormat="1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F1" zoomScaleNormal="100" workbookViewId="0">
      <pane ySplit="4" topLeftCell="A5" activePane="bottomLeft" state="frozen"/>
      <selection pane="bottomLeft" activeCell="F4" sqref="F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242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UP3439</v>
      </c>
      <c r="D5" s="63" t="str">
        <f>IF('Physical Cash at Safe'!D28="Yes", 'Physical Cash at Safe'!A4, 'Borrower Wise Details'!C5)</f>
        <v>Daurala</v>
      </c>
      <c r="E5" s="63" t="str">
        <f>IF(D5="", "", IF(ISBLANK('Loan Outstanding Report'!C5), IF('Physical Cash at Safe'!D28="Yes", 'Physical Cash at Safe'!A6, ""), 'Loan Outstanding Report'!C5))</f>
        <v>Uttar Pradesh</v>
      </c>
      <c r="F5" s="63" t="str">
        <f>IF(D5="", "", IF(ISBLANK('Loan Outstanding Report'!D5), IF('Physical Cash at Safe'!D28="Yes", 'Physical Cash at Safe'!E4, ""), 'Loan Outstanding Report'!D5))</f>
        <v>Meerut</v>
      </c>
      <c r="G5" s="61">
        <v>45848</v>
      </c>
      <c r="H5" s="107" t="s">
        <v>292</v>
      </c>
      <c r="I5" s="61">
        <v>45887</v>
      </c>
      <c r="J5" s="74" t="str">
        <f>IF('Physical Cash at Safe'!D28="Yes",'Physical Cash at Safe'!E28,IF('Borrower Wise Details'!D5&lt;&gt;"",'Borrower Wise Details'!D5,""))</f>
        <v>FN25-26-01861</v>
      </c>
      <c r="K5" s="81">
        <v>1</v>
      </c>
      <c r="L5" s="82">
        <v>1340</v>
      </c>
      <c r="M5" s="82">
        <v>480</v>
      </c>
      <c r="N5" s="82" t="s">
        <v>288</v>
      </c>
      <c r="O5" s="82" t="s">
        <v>264</v>
      </c>
      <c r="P5" s="82" t="s">
        <v>265</v>
      </c>
      <c r="Q5" s="82" t="s">
        <v>266</v>
      </c>
      <c r="R5" s="75" t="str">
        <f>IF('Physical Cash at Safe'!$D$28="Yes", 'Physical Cash at Safe'!$A$28, IF('Borrower Wise Details'!F5&lt;&gt;"", 'Borrower Wise Details'!F5, ""))</f>
        <v>Amit Sharma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SF0088010</v>
      </c>
      <c r="U5" s="77" t="s">
        <v>263</v>
      </c>
      <c r="V5" s="61">
        <v>45806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259</v>
      </c>
      <c r="Z5" s="61">
        <v>45888</v>
      </c>
      <c r="AA5" s="61">
        <v>45888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1340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480</v>
      </c>
      <c r="AE5" s="126">
        <f>IF(AND(AC5="", AD5=""), "", IF(AD5="", AC5, AC5 - IF(ISNUMBER(AD5), AD5, 0)))</f>
        <v>860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45889</v>
      </c>
      <c r="AH5" s="70" t="s">
        <v>289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selection activeCell="A4" sqref="A4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4" t="s">
        <v>87</v>
      </c>
      <c r="I3" s="134"/>
      <c r="J3" s="134"/>
      <c r="K3" s="134"/>
      <c r="L3" s="134"/>
      <c r="M3" s="134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UP3439</v>
      </c>
      <c r="C5" s="50" t="str">
        <f>IF('Fraud Investigation Report'!D5="", "", 'Fraud Investigation Report'!D5)</f>
        <v>Daurala</v>
      </c>
      <c r="D5" s="68" t="str">
        <f>IF(OR('Fraud Investigation Report'!R5="", 'Fraud Investigation Report'!R5=0), "", 'Fraud Investigation Report'!R5)</f>
        <v>Amit Sharma</v>
      </c>
      <c r="E5" s="68" t="str">
        <f>IF(OR('Fraud Investigation Report'!T5="", 'Fraud Investigation Report'!T5=0), "", 'Fraud Investigation Report'!T5)</f>
        <v>SF0088010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FN25-26-01861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1340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1340</v>
      </c>
      <c r="O5" s="69">
        <f>IF('Fraud Investigation Report'!AD5="", "", 'Fraud Investigation Report'!AD5)</f>
        <v>480</v>
      </c>
      <c r="P5" s="126">
        <f>IF(AND(N5="", O5=""), "", IF(O5="", N5, N5 - IF(ISNUMBER(O5), O5, 0)))</f>
        <v>860</v>
      </c>
      <c r="Q5" s="49" t="s">
        <v>246</v>
      </c>
      <c r="R5" s="84" t="s">
        <v>260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12" activePane="bottomLeft" state="frozen"/>
      <selection pane="bottomLeft" activeCell="A7" sqref="A7:E7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52" t="s">
        <v>2</v>
      </c>
      <c r="B1" s="153"/>
      <c r="C1" s="153"/>
      <c r="D1" s="153"/>
      <c r="E1" s="154"/>
    </row>
    <row r="2" spans="1:5" ht="18.5" x14ac:dyDescent="0.45">
      <c r="A2" s="14"/>
      <c r="B2" s="155" t="s">
        <v>3</v>
      </c>
      <c r="C2" s="155"/>
      <c r="D2" s="155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 t="s">
        <v>249</v>
      </c>
      <c r="C4" s="41" t="s">
        <v>256</v>
      </c>
      <c r="D4" s="41" t="s">
        <v>257</v>
      </c>
      <c r="E4" s="41" t="s">
        <v>258</v>
      </c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6" t="s">
        <v>70</v>
      </c>
      <c r="B7" s="157"/>
      <c r="C7" s="157"/>
      <c r="D7" s="157"/>
      <c r="E7" s="157"/>
    </row>
    <row r="8" spans="1:5" ht="15" customHeight="1" x14ac:dyDescent="0.35">
      <c r="A8" s="158" t="s">
        <v>71</v>
      </c>
      <c r="B8" s="160" t="s">
        <v>92</v>
      </c>
      <c r="C8" s="161"/>
      <c r="D8" s="162" t="s">
        <v>72</v>
      </c>
      <c r="E8" s="163"/>
    </row>
    <row r="9" spans="1:5" ht="14.5" x14ac:dyDescent="0.35">
      <c r="A9" s="15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64" t="s">
        <v>97</v>
      </c>
      <c r="B20" s="165"/>
      <c r="C20" s="32"/>
      <c r="D20" s="33" t="s">
        <v>91</v>
      </c>
      <c r="E20" s="34">
        <v>0</v>
      </c>
    </row>
    <row r="21" spans="1:5" ht="30" customHeight="1" x14ac:dyDescent="0.35">
      <c r="A21" s="166" t="s">
        <v>88</v>
      </c>
      <c r="B21" s="167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6" t="s">
        <v>77</v>
      </c>
      <c r="B22" s="167"/>
      <c r="C22" s="34">
        <v>0</v>
      </c>
      <c r="D22" s="35" t="s">
        <v>78</v>
      </c>
      <c r="E22" s="34"/>
    </row>
    <row r="23" spans="1:5" ht="30" customHeight="1" x14ac:dyDescent="0.35">
      <c r="A23" s="166" t="s">
        <v>79</v>
      </c>
      <c r="B23" s="167"/>
      <c r="C23" s="52">
        <f>(C19+C21)-(E20+E21)-E19</f>
        <v>0</v>
      </c>
      <c r="D23" s="53" t="s">
        <v>215</v>
      </c>
      <c r="E23" s="34">
        <v>0</v>
      </c>
    </row>
    <row r="24" spans="1:5" ht="82.5" customHeight="1" x14ac:dyDescent="0.35">
      <c r="A24" s="33" t="s">
        <v>80</v>
      </c>
      <c r="B24" s="151"/>
      <c r="C24" s="151"/>
      <c r="D24" s="151"/>
      <c r="E24" s="151"/>
    </row>
    <row r="25" spans="1:5" ht="57.75" customHeight="1" x14ac:dyDescent="0.35">
      <c r="A25" s="36" t="s">
        <v>81</v>
      </c>
      <c r="B25" s="140"/>
      <c r="C25" s="140"/>
      <c r="D25" s="140"/>
      <c r="E25" s="140"/>
    </row>
    <row r="26" spans="1:5" ht="20.149999999999999" customHeight="1" x14ac:dyDescent="0.35">
      <c r="A26" s="145" t="s">
        <v>189</v>
      </c>
      <c r="B26" s="145"/>
      <c r="C26" s="145"/>
      <c r="D26" s="145"/>
      <c r="E26" s="145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217</v>
      </c>
      <c r="D29" s="143" t="s">
        <v>218</v>
      </c>
      <c r="E29" s="144"/>
    </row>
    <row r="30" spans="1:5" ht="40" customHeight="1" x14ac:dyDescent="0.35">
      <c r="A30" s="127"/>
      <c r="B30" s="127">
        <v>0</v>
      </c>
      <c r="C30" s="128">
        <f>A30-B30</f>
        <v>0</v>
      </c>
      <c r="D30" s="146"/>
      <c r="E30" s="147"/>
    </row>
    <row r="31" spans="1:5" ht="15" customHeight="1" x14ac:dyDescent="0.35">
      <c r="A31" s="148"/>
      <c r="B31" s="149"/>
      <c r="C31" s="149"/>
      <c r="D31" s="149"/>
      <c r="E31" s="150"/>
    </row>
    <row r="32" spans="1:5" ht="24.75" customHeight="1" x14ac:dyDescent="0.35">
      <c r="A32" s="37" t="s">
        <v>219</v>
      </c>
      <c r="B32" s="38"/>
      <c r="C32" s="37" t="s">
        <v>82</v>
      </c>
      <c r="D32" s="141"/>
      <c r="E32" s="142"/>
    </row>
    <row r="33" spans="1:5" ht="18" customHeight="1" x14ac:dyDescent="0.35">
      <c r="A33" s="37" t="s">
        <v>83</v>
      </c>
      <c r="B33" s="106"/>
      <c r="C33" s="39" t="s">
        <v>84</v>
      </c>
      <c r="D33" s="135"/>
      <c r="E33" s="136"/>
    </row>
    <row r="34" spans="1:5" ht="26" x14ac:dyDescent="0.35">
      <c r="A34" s="39" t="s">
        <v>220</v>
      </c>
      <c r="B34" s="38"/>
      <c r="C34" s="39" t="s">
        <v>221</v>
      </c>
      <c r="D34" s="137"/>
      <c r="E34" s="138"/>
    </row>
    <row r="35" spans="1:5" ht="26" x14ac:dyDescent="0.35">
      <c r="A35" s="39" t="s">
        <v>222</v>
      </c>
      <c r="B35" s="38"/>
      <c r="C35" s="39" t="s">
        <v>224</v>
      </c>
      <c r="D35" s="137"/>
      <c r="E35" s="138"/>
    </row>
    <row r="36" spans="1:5" ht="25.5" customHeight="1" x14ac:dyDescent="0.35">
      <c r="A36" s="39" t="s">
        <v>223</v>
      </c>
      <c r="B36" s="38"/>
      <c r="C36" s="39" t="s">
        <v>225</v>
      </c>
      <c r="D36" s="139"/>
      <c r="E36" s="139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" zoomScale="90" zoomScaleNormal="90" workbookViewId="0">
      <selection activeCell="V6" sqref="V6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thickBot="1" x14ac:dyDescent="0.35">
      <c r="A5" s="64">
        <v>1</v>
      </c>
      <c r="B5" s="60" t="str">
        <f>IF('Loan Outstanding Report'!$G$5="", "", 'Loan Outstanding Report'!$G$5)</f>
        <v>UP3439</v>
      </c>
      <c r="C5" s="119" t="str">
        <f>IF('Loan Outstanding Report'!$H$5="", "", 'Loan Outstanding Report'!$H$5)</f>
        <v>Daurala</v>
      </c>
      <c r="D5" s="41" t="s">
        <v>284</v>
      </c>
      <c r="E5" s="65">
        <v>45888</v>
      </c>
      <c r="F5" s="38" t="s">
        <v>285</v>
      </c>
      <c r="G5" s="49" t="s">
        <v>286</v>
      </c>
      <c r="H5" s="49" t="s">
        <v>287</v>
      </c>
      <c r="I5" s="120" t="s">
        <v>272</v>
      </c>
      <c r="J5" s="120" t="s">
        <v>274</v>
      </c>
      <c r="K5" s="120" t="s">
        <v>276</v>
      </c>
      <c r="L5" s="11">
        <v>358888053</v>
      </c>
      <c r="M5" s="65" t="s">
        <v>278</v>
      </c>
      <c r="N5" s="124">
        <v>30000</v>
      </c>
      <c r="O5" s="124">
        <v>480</v>
      </c>
      <c r="P5" s="121" t="s">
        <v>139</v>
      </c>
      <c r="Q5" s="132">
        <v>45764</v>
      </c>
      <c r="R5" s="133">
        <v>670</v>
      </c>
      <c r="S5" s="133">
        <v>480</v>
      </c>
      <c r="T5" s="124">
        <v>0</v>
      </c>
      <c r="U5" s="125">
        <f t="shared" ref="U5" si="0">IF(AND(ISBLANK(R5),ISBLANK(S5),ISBLANK(T5)),"",R5-(S5+T5))</f>
        <v>190</v>
      </c>
      <c r="V5" s="117" t="s">
        <v>201</v>
      </c>
      <c r="W5" s="122" t="s">
        <v>290</v>
      </c>
    </row>
    <row r="6" spans="1:23" ht="25" customHeight="1" thickBot="1" x14ac:dyDescent="0.35">
      <c r="A6" s="64">
        <v>2</v>
      </c>
      <c r="B6" s="60" t="str">
        <f>IF(J6&lt;&gt;"", $B$5, "")</f>
        <v>UP3439</v>
      </c>
      <c r="C6" s="119" t="str">
        <f>IF(J6&lt;&gt;"", $C$5, "")</f>
        <v>Daurala</v>
      </c>
      <c r="D6" s="41" t="s">
        <v>284</v>
      </c>
      <c r="E6" s="65">
        <v>45888</v>
      </c>
      <c r="F6" s="38" t="s">
        <v>285</v>
      </c>
      <c r="G6" s="49" t="s">
        <v>286</v>
      </c>
      <c r="H6" s="49" t="s">
        <v>287</v>
      </c>
      <c r="I6" s="120" t="s">
        <v>272</v>
      </c>
      <c r="J6" s="120" t="s">
        <v>274</v>
      </c>
      <c r="K6" s="120" t="s">
        <v>276</v>
      </c>
      <c r="L6" s="11">
        <v>358888053</v>
      </c>
      <c r="M6" s="65" t="s">
        <v>278</v>
      </c>
      <c r="N6" s="124">
        <v>30000</v>
      </c>
      <c r="O6" s="124">
        <v>480</v>
      </c>
      <c r="P6" s="121" t="s">
        <v>139</v>
      </c>
      <c r="Q6" s="132">
        <v>45778</v>
      </c>
      <c r="R6" s="133">
        <v>670</v>
      </c>
      <c r="S6" s="133">
        <v>0</v>
      </c>
      <c r="T6" s="124">
        <v>0</v>
      </c>
      <c r="U6" s="125">
        <f t="shared" ref="U6:U69" si="1">IF(AND(ISBLANK(R6),ISBLANK(S6),ISBLANK(T6)),"",R6-(S6+T6))</f>
        <v>670</v>
      </c>
      <c r="V6" s="117" t="s">
        <v>201</v>
      </c>
      <c r="W6" s="122" t="s">
        <v>291</v>
      </c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7:Q1004" xr:uid="{BF0273E0-0B50-4BA2-969F-7E3F2161E76B}">
      <formula1>IF(ISNUMBER(DATE(RIGHT(E7,4),MONTH(LEFT(MID(E7,4,3),2)&amp;"1"),LEFT(E7,2))),E7,9^9)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abSelected="1" topLeftCell="BN1" zoomScaleNormal="100" workbookViewId="0">
      <selection activeCell="BR5" sqref="BR5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214</v>
      </c>
      <c r="B1" s="105"/>
      <c r="C1" s="130">
        <v>45888</v>
      </c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212</v>
      </c>
      <c r="B2" s="105"/>
      <c r="C2" s="130">
        <v>45888</v>
      </c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213</v>
      </c>
      <c r="B3" s="105"/>
      <c r="C3" s="131">
        <v>0.40277777777777779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2" x14ac:dyDescent="0.3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247</v>
      </c>
      <c r="C5" s="38" t="s">
        <v>248</v>
      </c>
      <c r="D5" s="38" t="s">
        <v>261</v>
      </c>
      <c r="E5" s="38" t="s">
        <v>262</v>
      </c>
      <c r="F5" s="38" t="s">
        <v>267</v>
      </c>
      <c r="G5" s="84" t="s">
        <v>268</v>
      </c>
      <c r="H5" s="38" t="s">
        <v>267</v>
      </c>
      <c r="I5" s="84">
        <v>204962</v>
      </c>
      <c r="J5" s="38" t="s">
        <v>269</v>
      </c>
      <c r="K5" s="84">
        <v>204962</v>
      </c>
      <c r="L5" s="84" t="s">
        <v>270</v>
      </c>
      <c r="M5" s="38" t="s">
        <v>271</v>
      </c>
      <c r="N5" s="84">
        <v>463101</v>
      </c>
      <c r="O5" s="84" t="s">
        <v>272</v>
      </c>
      <c r="P5" s="84">
        <v>763900</v>
      </c>
      <c r="Q5" s="38" t="s">
        <v>273</v>
      </c>
      <c r="R5" s="38" t="s">
        <v>250</v>
      </c>
      <c r="S5" s="84" t="s">
        <v>274</v>
      </c>
      <c r="T5" s="84" t="s">
        <v>274</v>
      </c>
      <c r="U5" s="84" t="s">
        <v>251</v>
      </c>
      <c r="V5" s="84" t="s">
        <v>252</v>
      </c>
      <c r="W5" s="84">
        <v>0</v>
      </c>
      <c r="X5" s="38" t="s">
        <v>275</v>
      </c>
      <c r="Y5" s="84">
        <v>358888053</v>
      </c>
      <c r="Z5" s="38" t="s">
        <v>276</v>
      </c>
      <c r="AA5" s="108" t="s">
        <v>278</v>
      </c>
      <c r="AB5" s="84">
        <v>30000</v>
      </c>
      <c r="AC5" s="108"/>
      <c r="AD5" s="84">
        <v>75</v>
      </c>
      <c r="AE5" s="84" t="s">
        <v>279</v>
      </c>
      <c r="AF5" s="84" t="s">
        <v>253</v>
      </c>
      <c r="AG5" s="108" t="s">
        <v>280</v>
      </c>
      <c r="AH5" s="84" t="s">
        <v>254</v>
      </c>
      <c r="AI5" s="108" t="s">
        <v>281</v>
      </c>
      <c r="AJ5" s="84">
        <v>480</v>
      </c>
      <c r="AK5" s="84">
        <v>480</v>
      </c>
      <c r="AL5" s="108" t="s">
        <v>282</v>
      </c>
      <c r="AM5" s="84">
        <v>13219.75</v>
      </c>
      <c r="AN5" s="112">
        <v>4060.25</v>
      </c>
      <c r="AO5" s="112">
        <v>17280</v>
      </c>
      <c r="AP5" s="112">
        <v>16780.25</v>
      </c>
      <c r="AQ5" s="112">
        <v>1612.75</v>
      </c>
      <c r="AR5" s="112">
        <v>18393</v>
      </c>
      <c r="AS5" s="112">
        <v>802.6</v>
      </c>
      <c r="AT5" s="112">
        <v>157.4</v>
      </c>
      <c r="AU5" s="112">
        <v>960</v>
      </c>
      <c r="AV5" s="84">
        <v>38</v>
      </c>
      <c r="AW5" s="84"/>
      <c r="AX5" s="84"/>
      <c r="AY5" s="108"/>
      <c r="AZ5" s="84"/>
      <c r="BA5" s="84"/>
      <c r="BB5" s="84" t="s">
        <v>255</v>
      </c>
      <c r="BC5" s="84" t="s">
        <v>293</v>
      </c>
      <c r="BD5" s="108"/>
      <c r="BE5" s="84">
        <v>0</v>
      </c>
      <c r="BF5" s="38"/>
      <c r="BG5" s="84" t="s">
        <v>277</v>
      </c>
      <c r="BH5" s="114" t="s">
        <v>283</v>
      </c>
      <c r="BI5" s="38" t="s">
        <v>111</v>
      </c>
      <c r="BJ5" s="85">
        <v>45888</v>
      </c>
      <c r="BK5" s="84"/>
      <c r="BL5" s="38"/>
      <c r="BM5" s="115" t="s">
        <v>119</v>
      </c>
      <c r="BN5" s="116" t="s">
        <v>199</v>
      </c>
      <c r="BO5" s="84" t="s">
        <v>244</v>
      </c>
      <c r="BP5" s="84">
        <v>1340</v>
      </c>
      <c r="BQ5" s="117" t="s">
        <v>201</v>
      </c>
      <c r="BR5" s="129" t="s">
        <v>289</v>
      </c>
    </row>
    <row r="6" spans="1:70" s="113" customFormat="1" ht="15" customHeight="1" x14ac:dyDescent="0.35">
      <c r="A6" s="84"/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/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/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/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/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/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/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/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/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/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/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/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/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/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29"/>
    </row>
    <row r="20" spans="1:70" s="113" customFormat="1" ht="15" customHeight="1" x14ac:dyDescent="0.35">
      <c r="A20" s="84"/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/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/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/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/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/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/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/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/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/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/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/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/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/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/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/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/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/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/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/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/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/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/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/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/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/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/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/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/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/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/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/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/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/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/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/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/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/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/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/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/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/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/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/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/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/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/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/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/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/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/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/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/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/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/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/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/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/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/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/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/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/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/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/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/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/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/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/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/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/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/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/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/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/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/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/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/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/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/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/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/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/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/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/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/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/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/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/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/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/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/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/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/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/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/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/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/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/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/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/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/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/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/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/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/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/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/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/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/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/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/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/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/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/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/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/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/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/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/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/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/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/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/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/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/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/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/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/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/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/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/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/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/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/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/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/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/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/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/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/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/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/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/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/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/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/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/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/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/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/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/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/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/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/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/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/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/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/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/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/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/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/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/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/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/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/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/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/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/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/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/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/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/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/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/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/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/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/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/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/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/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/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/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/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/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/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/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/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/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/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/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/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/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/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/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/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/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/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/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/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/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/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/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/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/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/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/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/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/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/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/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/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/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/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/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/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/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/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/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/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/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/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/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/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/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/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/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/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/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/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/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/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/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/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/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/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/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/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/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/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/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/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/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/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/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/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/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/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/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/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/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/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/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/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/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/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/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/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/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/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/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/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/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/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/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/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/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/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/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/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/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/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/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/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/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/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/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/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/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/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/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/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/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/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/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/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/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/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/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/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/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/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/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/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/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/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/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/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/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/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/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/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/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/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/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/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/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/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/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/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/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/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/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/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/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/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/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/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/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/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/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/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/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/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/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/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/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/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/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/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/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/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/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/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/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/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/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/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/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/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/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/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/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/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/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/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/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/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/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/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/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/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/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/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/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/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/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/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/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/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/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/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/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/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/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/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/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/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/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/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/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/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/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/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/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/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/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/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/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/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/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/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/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/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/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/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/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/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/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/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/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/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/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/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/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/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/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/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/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/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/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/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/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/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/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/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/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/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/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/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/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/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/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/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/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/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/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/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/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/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/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/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/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/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/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/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/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/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/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/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/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/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/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/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/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/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/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/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/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/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/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/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/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/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/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/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/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/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/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/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/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/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/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Jay Kumar Gour</cp:lastModifiedBy>
  <cp:lastPrinted>2025-05-06T06:37:39Z</cp:lastPrinted>
  <dcterms:created xsi:type="dcterms:W3CDTF">2023-04-07T11:05:50Z</dcterms:created>
  <dcterms:modified xsi:type="dcterms:W3CDTF">2025-08-20T17:00:28Z</dcterms:modified>
</cp:coreProperties>
</file>