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jaykumar_gour_spandanasphoorty_com/Documents/Desktop/Daurala/LO Deepanshu Sharma_SF0087617/"/>
    </mc:Choice>
  </mc:AlternateContent>
  <xr:revisionPtr revIDLastSave="24" documentId="13_ncr:1_{3B5C9430-4B5D-4BDC-9041-2724F3A2E860}" xr6:coauthVersionLast="47" xr6:coauthVersionMax="47" xr10:uidLastSave="{ACD8E866-6188-4D68-8262-0EFD90FF9396}"/>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31" i="20" l="1"/>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<sst xmlns="http://schemas.openxmlformats.org/spreadsheetml/2006/main" count="610" uniqueCount="316">
  <si>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</si>
  <si>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</si>
  <si>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</si>
  <si>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</si>
  <si>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</si>
  <si>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</si>
  <si>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</si>
  <si>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</si>
  <si>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</si>
  <si>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</si>
  <si>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</si>
  <si>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</si>
  <si>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</si>
  <si>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</si>
  <si>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</si>
  <si>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</si>
  <si>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</si>
  <si>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</si>
  <si>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</si>
  <si>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</si>
  <si>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</si>
  <si>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</si>
  <si>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</si>
  <si>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</si>
  <si>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</si>
  <si>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</si>
  <si>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</si>
  <si>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</si>
  <si>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</si>
  <si>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</si>
  <si>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</si>
  <si>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</si>
  <si>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</si>
  <si>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</si>
  <si>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</si>
  <si>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</si>
  <si>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</si>
  <si>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</si>
  <si>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</si>
  <si>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</si>
  <si>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</si>
  <si>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</si>
  <si>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</si>
  <si>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</si>
  <si>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</si>
  <si>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</si>
  <si>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</si>
  <si>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</si>
  <si>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</si>
  <si>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</si>
  <si>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</si>
  <si>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</si>
  <si>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</si>
  <si>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</si>
  <si>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</si>
  <si>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</si>
  <si>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</si>
  <si>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</si>
  <si>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</si>
  <si>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</si>
  <si>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</si>
  <si>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</si>
  <si>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</si>
  <si>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</si>
  <si>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</si>
  <si>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</si>
  <si>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</si>
  <si>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</si>
  <si>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</si>
  <si>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</si>
  <si>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</si>
  <si>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</si>
  <si>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</si>
  <si>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</si>
  <si>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</si>
  <si>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</si>
  <si>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</si>
  <si>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</si>
  <si>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</si>
  <si>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</si>
  <si>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</si>
  <si>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</si>
  <si>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</si>
  <si>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</si>
  <si>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</si>
  <si>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</si>
  <si>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</si>
  <si>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</si>
  <si>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</si>
  <si>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</si>
  <si>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</si>
  <si>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</si>
  <si>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</si>
  <si>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</si>
  <si>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</si>
  <si>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</si>
  <si>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</si>
  <si>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</si>
  <si>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</si>
  <si>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</si>
  <si>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</si>
  <si>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</si>
  <si>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</si>
  <si>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</si>
  <si>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</si>
  <si>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</si>
  <si>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</si>
  <si>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</si>
  <si>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</si>
  <si>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</si>
  <si>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</si>
  <si>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</si>
  <si>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</si>
  <si>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</si>
  <si>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</si>
  <si>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</si>
  <si>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</si>
  <si>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</si>
  <si>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</si>
  <si>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</si>
  <si>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</si>
  <si>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</si>
  <si>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</si>
  <si>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</si>
  <si>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</si>
  <si>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</si>
  <si>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</si>
  <si>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</si>
  <si>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</si>
  <si>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</si>
  <si>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</si>
  <si>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</si>
  <si>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</si>
  <si>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</si>
  <si>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</si>
  <si>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</si>
  <si>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</si>
  <si>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</si>
  <si>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</si>
  <si>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</si>
  <si>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</si>
  <si>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</si>
  <si>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</si>
  <si>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</si>
  <si>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</si>
  <si>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</si>
  <si>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</si>
  <si>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</si>
  <si>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</si>
  <si>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</si>
  <si>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</si>
  <si>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</si>
  <si>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</si>
  <si>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</si>
  <si>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</si>
  <si>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</si>
  <si>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</si>
  <si>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</si>
  <si>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</si>
  <si>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</si>
  <si>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</si>
  <si>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</si>
  <si>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</si>
  <si>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</si>
  <si>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</si>
  <si>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</si>
  <si>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</si>
  <si>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</si>
  <si>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</si>
  <si>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</si>
  <si>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</si>
  <si>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</si>
  <si>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</si>
  <si>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</si>
  <si>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</si>
  <si>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</si>
  <si>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</si>
  <si>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</si>
  <si>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</si>
  <si>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</si>
  <si>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</si>
  <si>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</si>
  <si>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</si>
  <si>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</si>
  <si>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</si>
  <si>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</si>
  <si>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</si>
  <si>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</si>
  <si>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</si>
  <si>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</si>
  <si>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</si>
  <si>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</si>
  <si>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</si>
  <si>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</si>
  <si>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</si>
  <si>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</si>
  <si>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</si>
  <si>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</si>
  <si>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</si>
  <si>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</si>
  <si>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</si>
  <si>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</si>
  <si>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</si>
  <si>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</si>
  <si>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</si>
  <si>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</si>
  <si>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</si>
  <si>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</si>
  <si>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</si>
  <si>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</si>
  <si>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</si>
  <si>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</si>
  <si>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</si>
  <si>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</si>
  <si>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</si>
  <si>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</si>
  <si>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</si>
  <si>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</si>
  <si>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</si>
  <si>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</si>
  <si>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</si>
  <si>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</si>
  <si>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</si>
  <si>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</si>
  <si>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</si>
  <si>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</si>
  <si>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</si>
  <si>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</si>
  <si>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</si>
  <si>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</si>
  <si>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</si>
  <si>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</si>
  <si>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</si>
  <si>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</si>
  <si>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</si>
  <si>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</si>
  <si>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</si>
  <si>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</si>
  <si>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</si>
  <si>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</si>
  <si>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</si>
  <si>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</si>
  <si>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</si>
  <si>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</si>
  <si>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</si>
  <si>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</si>
  <si>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</si>
  <si>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</si>
  <si>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</si>
  <si>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Uttar Pradesh</t>
  </si>
  <si>
    <t>Meerut</t>
  </si>
  <si>
    <t>Modi Nagar</t>
  </si>
  <si>
    <t>Daurala</t>
  </si>
  <si>
    <t>UP3439</t>
  </si>
  <si>
    <t>FAZALPUR</t>
  </si>
  <si>
    <t>SF0099911</t>
  </si>
  <si>
    <t>Ashwani Kumar</t>
  </si>
  <si>
    <t>FAZALPUR C2</t>
  </si>
  <si>
    <t>FAZALPUR c2 Rakhi C2 G7</t>
  </si>
  <si>
    <t>Chetana Weekly</t>
  </si>
  <si>
    <t>SSF5389348</t>
  </si>
  <si>
    <t>OBC</t>
  </si>
  <si>
    <t>HINDU</t>
  </si>
  <si>
    <t>Agriculture &amp; Farming</t>
  </si>
  <si>
    <t>PREMVATI</t>
  </si>
  <si>
    <t>21-Nov-2024</t>
  </si>
  <si>
    <t>2</t>
  </si>
  <si>
    <t>1 Yrs</t>
  </si>
  <si>
    <t>25 Jan 2024</t>
  </si>
  <si>
    <t>&lt;= 2 Years</t>
  </si>
  <si>
    <t>28-Nov-2024</t>
  </si>
  <si>
    <t>31-Jul-2025</t>
  </si>
  <si>
    <t>1-30 Days</t>
  </si>
  <si>
    <t>Open</t>
  </si>
  <si>
    <t>9520209140</t>
  </si>
  <si>
    <t>Vishal Kumar Shrivastava</t>
  </si>
  <si>
    <t>As per loan card, Borrower Premvati/358888053 paid the below-mentioned EWI to LO Deepanshu Sharma/SF0087617 but the same was not posted in the FIMO. 
# Paid the 25 EWI of Rs. 16,750/- (Rs. 670/- each) from 19-Sep-2024 to 10-Apr-2025
# Paid amount of Rs. 500/- on 27-Mar-2025
Total amount collected: Rs. 17,250/-
Total Recovered amount: Rs. 9,600/-
To be recovered amount : Rs. 7,650/-
Note: Branch team processed a new loan (Loan ID: 358888053) to Borrower Premvati on 21-Nov-2024 through E-Sign without obtaining the borrower’s consent.
Additionally, the outstanding amount of Rs. 25,711/- from her previous loan_354865147 was adjusted against the new loan. An amount of Rs. 3,060/- was credited to the borrower account, and a new loan of Rs. 30,000/- was processed.
As per the borrower, she availed the loan amount of Rs. 42,000/- (Loan ID: 354865147) on 25-Jan-2024 and she paid an EWI of Rs. 670/- per week, she is not aware about the loan of 30,000/- (loan ID: 358888053), and she did not visited the branch for the loan disbursement, she have OLD loan card (354865147) and paid EWI also updated on the loan card by the LO.
Further the verification of old loan card, it has been observed that LO collected 6 EWI of Rs. 670 Each from 19-Sep-2024 to 21-Nov-2024 and the same was not posted in the FIMO, and on 21-Nov-2024 LO Deepanshu Sharma/SF0087617/BM Amit Sharma/SF0088010 process the new loan to the borrower (Pertaining to loan ID 358888053) with adjusted her previous loan (Loan ID: 354865147) outstanding. and borrower have only an old loan card and LO collected an EWI (Rs. 670/- Each) from the borrower as per old repayment schedule but he posted an amount of Rs. 480/- per week in the FIMO as per new loan repayment schedule (and remaining amount kept in his pocket)</t>
  </si>
  <si>
    <t>FN25-26-01862</t>
  </si>
  <si>
    <t>Deepanshu Sharma</t>
  </si>
  <si>
    <t>SF0087617</t>
  </si>
  <si>
    <t>Loan Officer</t>
  </si>
  <si>
    <t>As per loan card, Borrower Premvati/358888053 paid the below-mentioned EWI to LO Deepanshu Sharma/SF0087617 but the same was not posted in the FIMO. 
# Paid an EWI of Rs. 670/- on 19-09-2024</t>
  </si>
  <si>
    <t>As per loan card, Borrower Premvati/358888053 paid the below-mentioned EWI to LO Deepanshu Sharma/SF0087617 but the same was not posted in the FIMO. 
# Paid an EWI of Rs. 670/- on 26-09-2024</t>
  </si>
  <si>
    <t>As per loan card, Borrower Premvati/358888053 paid the below-mentioned EWI to LO Deepanshu Sharma/SF0087617 but the same was not posted in the FIMO. 
# Paid an EWI of Rs. 670/- on 03-10-2024</t>
  </si>
  <si>
    <t>As per loan card, Borrower Premvati/358888053 paid the below-mentioned EWI to LO Deepanshu Sharma/SF0087617 but the same was not posted in the FIMO. 
# Paid an EWI of Rs. 670/- on 17-10-2024</t>
  </si>
  <si>
    <t>As per loan card, Borrower Premvati/358888053 paid the below-mentioned EWI to LO Deepanshu Sharma/SF0087617 but the same was not posted in the FIMO. 
# Paid an EWI of Rs. 670/- on 24-10-2024</t>
  </si>
  <si>
    <t>As per loan card, Borrower Premvati/358888053 paid the below-mentioned EWI to LO Deepanshu Sharma/SF0087617 but the same was not posted in the FIMO. 
# Paid an EWI of Rs. 670/- on 21-11-2024</t>
  </si>
  <si>
    <t>As per loan card, Borrower Premvati/358888053 paid the below-mentioned EWI to LO Deepanshu Sharma/SF0087617 but the same was not posted in the FIMO. 
# Paid an EWI of Rs. 670/- on 28-11-2024  (LO Posted and amount of Rs. 480/-)</t>
  </si>
  <si>
    <t>As per loan card, Borrower Premvati/358888053 paid the below-mentioned EWI to LO Deepanshu Sharma/SF0087617 but the same was not posted in the FIMO. 
# Paid an EWI of Rs. 670/- on 05-12-2024 (LO Posted and amount of Rs. 480/-)</t>
  </si>
  <si>
    <t>As per loan card, Borrower Premvati/358888053 paid the below-mentioned EWI to LO Deepanshu Sharma/SF0087617 but the same was not posted in the FIMO. 
# Paid an EWI of Rs. 670/- on 12-12-2024 (LO Posted and amount of Rs. 480/-)</t>
  </si>
  <si>
    <t>As per loan card, Borrower Premvati/358888053 paid the below-mentioned EWI to LO Deepanshu Sharma/SF0087617 but the same was not posted in the FIMO. 
# Paid an EWI of Rs. 670/-  on 19-12-2024 (LO Posted and amount of Rs. 480/-)</t>
  </si>
  <si>
    <t>As per loan card, Borrower Premvati/358888053 paid the below-mentioned EWI to LO Deepanshu Sharma/SF0087617 but the same was not posted in the FIMO. 
# Paid an EWI of Rs. 670/-  on 26-12-2024 (LO Posted and amount of Rs. 480/-)</t>
  </si>
  <si>
    <t>As per loan card, Borrower Premvati/358888053 paid the below-mentioned EWI to LO Deepanshu Sharma/SF0087617 but the same was not posted in the FIMO. 
# Paid an EWI of Rs. 670/-  on 02-01-2025 (LO Posted and amount of Rs. 480/-)</t>
  </si>
  <si>
    <t>As per loan card, Borrower Premvati/358888053 paid the below-mentioned EWI to LO Deepanshu Sharma/SF0087617 but the same was not posted in the FIMO. 
# Paid an EWI of Rs. 670/-  on 09-01-2025 (LO Posted and amount of Rs. 480/-)</t>
  </si>
  <si>
    <t>As per loan card, Borrower Premvati/358888053 paid the below-mentioned EWI to LO Deepanshu Sharma/SF0087617 but the same was not posted in the FIMO. 
# Paid an EWI of Rs. 670/-  on 16-01-2025 (LO Posted and amount of Rs. 480/-)</t>
  </si>
  <si>
    <t>As per loan card, Borrower Premvati/358888053 paid the below-mentioned EWI to LO Deepanshu Sharma/SF0087617 but the same was not posted in the FIMO. 
# Paid an EWI of Rs. 670/-  on 23-01-2025 (LO Posted and amount of Rs. 480/-)</t>
  </si>
  <si>
    <t>As per loan card, Borrower Premvati/358888053 paid the below-mentioned EWI to LO Deepanshu Sharma/SF0087617 but the same was not posted in the FIMO. 
# Paid an EWI of Rs. 670/- on 30-01-2025 (LO Posted and amount of Rs. 480/-)</t>
  </si>
  <si>
    <t>As per loan card, Borrower Premvati/358888053 paid the below-mentioned EWI to LO Deepanshu Sharma/SF0087617 but the same was not posted in the FIMO. 
# Paid an EWI of Rs. 670/- on 06-02-2025 (LO Posted and amount of Rs. 480/-)</t>
  </si>
  <si>
    <t>As per loan card, Borrower Premvati/358888053 paid the below-mentioned EWI to LO Deepanshu Sharma/SF0087617 but the same was not posted in the FIMO. 
# Paid an EWI of Rs. 670/-  on 13-02-2025 (LO Posted and amount of Rs. 480/-)</t>
  </si>
  <si>
    <t>As per loan card, Borrower Premvati/358888053 paid the below-mentioned EWI to LO Deepanshu Sharma/SF0087617 but the same was not posted in the FIMO. 
# Paid an EWI of Rs. 670/-  on 20-02-2025 (LO Posted and amount of Rs. 480/-)</t>
  </si>
  <si>
    <t>As per loan card, Borrower Premvati/358888053 paid the below-mentioned EWI to LO Deepanshu Sharma/SF0087617 but the same was not posted in the FIMO. 
# Paid an EWI of Rs. 670/-  on 27-02-2025 (LO Posted and amount of Rs. 480/-)</t>
  </si>
  <si>
    <t>As per loan card, Borrower Premvati/358888053 paid the below-mentioned EWI to LO Deepanshu Sharma/SF0087617 but the same was not posted in the FIMO. 
# Paid an EWI of Rs. 670/-  on 06-03-2025 (LO Posted and amount of Rs. 480/-)</t>
  </si>
  <si>
    <t>As per loan card, Borrower Premvati/358888053 paid the below-mentioned EWI to LO Deepanshu Sharma/SF0087617 but the same was not posted in the FIMO. 
# Paid an EWI of Rs. 670/-  on 13-03-2025 (LO Posted and amount of Rs. 480/-)</t>
  </si>
  <si>
    <t>As per loan card, Borrower Premvati/358888053 paid the below-mentioned EWI to LO Deepanshu Sharma/SF0087617 but the same was not posted in the FIMO. 
# Paid an EWI of Rs. 670/-  on 20-03-2025 (LO Posted and amount of Rs. 480/-)</t>
  </si>
  <si>
    <t>As per loan card, Borrower Premvati/358888053 paid the below-mentioned EWI to LO Deepanshu Sharma/SF0087617 but the same was not posted in the FIMO. 
# Paid an EWI of Rs. 500/-  on 27-03-2025 (LO Posted and amount of Rs. 480/-)</t>
  </si>
  <si>
    <t>As per loan card, Borrower Premvati/358888053 paid the below-mentioned EWI to LO Deepanshu Sharma/SF0087617 but the same was not posted in the FIMO. 
# Paid an EWI of Rs. 670/-  on 03-04-2025 (LO Posted and amount of Rs. 480/-)</t>
  </si>
  <si>
    <t>As per loan card, Borrower Premvati/358888053 paid the below-mentioned EWI to LO Deepanshu Sharma/SF0087617 but the same was not posted in the FIMO. 
# Paid an EWI of Rs. 670/-  on 10-04-2025 (LO Posted and amount of Rs. 480/-)</t>
  </si>
  <si>
    <t>No Action Taken</t>
  </si>
  <si>
    <t>CSS</t>
  </si>
  <si>
    <t>Maneesh kumar/SF0071430</t>
  </si>
  <si>
    <t>Deepak Singh Solanki/SF0079690</t>
  </si>
  <si>
    <t>Deepak Tewari/SF0071929</t>
  </si>
  <si>
    <t>Vipin yadav/SF0071928</t>
  </si>
  <si>
    <t>Resigned-Exited</t>
  </si>
  <si>
    <t>Completed-Report Submitted</t>
  </si>
  <si>
    <t>As per loan card, Borrower Premvati/358888053 paid the below-mentioned EWI to LO Deepanshu Sharma/SF0087617 but the same was not posted in the FIMO. 
# Paid the 25 EWI of Rs. 16,750/- (Rs. 670/- each) from 19-Sep-2024 to 10-Apr-2025
# Paid amount of Rs. 500/- on 27-Mar-2025
Total amount collected: Rs. 17,250/-
Total Recovered amount: Rs. 9,600/-
To be recovered amount : Rs. 7,650/-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</si>
</sst>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15" fontId="31" fillId="8" borderId="0" xfId="0" applyNumberFormat="1" applyFont="1" applyFill="1" applyProtection="1">
      <protection locked="0"/>
    </xf>
    <xf numFmtId="18"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UP3439</v>
      </c>
      <c r="D5" s="63" t="str">
        <f>IF('Physical Cash at Safe'!D28="Yes", 'Physical Cash at Safe'!B4, 'Borrower Wise Details'!C5)</f>
        <v>Daurala</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Meerut</v>
      </c>
      <c r="G5" s="61">
        <v>45848</v>
      </c>
      <c r="H5" s="107" t="s">
        <v>308</v>
      </c>
      <c r="I5" s="61">
        <v>45887</v>
      </c>
      <c r="J5" s="74" t="str">
        <f>IF('Physical Cash at Safe'!D28="Yes",'Physical Cash at Safe'!E28,IF('Borrower Wise Details'!D5&lt;&gt;"",'Borrower Wise Details'!D5,""))</f>
        <v>FN25-26-01862</v>
      </c>
      <c r="K5" s="81">
        <v>1</v>
      </c>
      <c r="L5" s="82">
        <v>17250</v>
      </c>
      <c r="M5" s="82">
        <v>9600</v>
      </c>
      <c r="N5" s="82" t="s">
        <v>309</v>
      </c>
      <c r="O5" s="82" t="s">
        <v>310</v>
      </c>
      <c r="P5" s="82" t="s">
        <v>311</v>
      </c>
      <c r="Q5" s="82" t="s">
        <v>312</v>
      </c>
      <c r="R5" s="75" t="str">
        <f>IF('Physical Cash at Safe'!$D$28="Yes", 'Physical Cash at Safe'!$A$28, IF('Borrower Wise Details'!F5&lt;&gt;"", 'Borrower Wise Details'!F5, ""))</f>
        <v>Deepanshu Sharma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SF0087617</v>
      </c>
      <c r="U5" s="77" t="s">
        <v>313</v>
      </c>
      <c r="V5" s="61">
        <v>45765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314</v>
      </c>
      <c r="Z5" s="61">
        <v>45888</v>
      </c>
      <c r="AA5" s="61">
        <v>45888</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17250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9600</v>
      </c>
      <c r="AE5" s="126">
        <f>IF(AND(AC5="", AD5=""), "", IF(AD5="", AC5, AC5 - IF(ISNUMBER(AD5), AD5, 0)))</f>
        <v>7650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45890</v>
      </c>
      <c r="AH5" s="70" t="s">
        <v>315</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activeCell="E4" sqref="A4:E4"/>
      <selection pane="topRight" activeCell="E4" sqref="A4:E4"/>
      <selection pane="bottomLeft" activeCell="E4" sqref="A4:E4"/>
      <selection pane="bottomRight" activeCell="R4" sqref="R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3" t="s">
        <v>87</v>
      </c>
      <c r="I3" s="133"/>
      <c r="J3" s="133"/>
      <c r="K3" s="133"/>
      <c r="L3" s="133"/>
      <c r="M3" s="133"/>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UP3439</v>
      </c>
      <c r="C5" s="50" t="str">
        <f>IF('Fraud Investigation Report'!D5="", "", 'Fraud Investigation Report'!D5)</f>
        <v>Daurala</v>
      </c>
      <c r="D5" s="68" t="str">
        <f>IF(OR('Fraud Investigation Report'!R5="", 'Fraud Investigation Report'!R5=0), "", 'Fraud Investigation Report'!R5)</f>
        <v>Deepanshu Sharma</v>
      </c>
      <c r="E5" s="68" t="str">
        <f>IF(OR('Fraud Investigation Report'!T5="", 'Fraud Investigation Report'!T5=0), "", 'Fraud Investigation Report'!T5)</f>
        <v>SF0087617</v>
      </c>
      <c r="F5" s="68" t="str">
        <f>IF(OR('Fraud Investigation Report'!S5="", 'Fraud Investigation Report'!S5=0), "", 'Fraud Investigation Report'!S5)</f>
        <v>Loan Officer</v>
      </c>
      <c r="G5" s="50" t="str">
        <f>IF('Fraud Investigation Report'!J5="", "", 'Fraud Investigation Report'!J5)</f>
        <v>FN25-26-01862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17250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17250</v>
      </c>
      <c r="O5" s="69">
        <f>IF('Fraud Investigation Report'!AD5="", "", 'Fraud Investigation Report'!AD5)</f>
        <v>9600</v>
      </c>
      <c r="P5" s="126">
        <f>IF(AND(N5="", O5=""), "", IF(O5="", N5, N5 - IF(ISNUMBER(O5), O5, 0)))</f>
        <v>7650</v>
      </c>
      <c r="Q5" s="49" t="s">
        <v>247</v>
      </c>
      <c r="R5" s="84" t="s">
        <v>307</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activeCell="D4" sqref="D4"/>
      <selection pane="bottomLeft" activeCell="A4" sqref="A4"/>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51" t="s">
        <v>2</v>
      </c>
      <c r="B1" s="152"/>
      <c r="C1" s="152"/>
      <c r="D1" s="152"/>
      <c r="E1" s="153"/>
    </row>
    <row r="2" spans="1:5" ht="18.5" x14ac:dyDescent="0.45">
      <c r="A2" s="14"/>
      <c r="B2" s="154" t="s">
        <v>3</v>
      </c>
      <c r="C2" s="154"/>
      <c r="D2" s="154"/>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217</v>
      </c>
      <c r="D5" s="17" t="s">
        <v>100</v>
      </c>
      <c r="E5" s="17" t="s">
        <v>69</v>
      </c>
    </row>
    <row r="6" spans="1:5" ht="25.5" customHeight="1" x14ac:dyDescent="0.35">
      <c r="A6" s="42"/>
      <c r="B6" s="18"/>
      <c r="C6" s="18"/>
      <c r="D6" s="18"/>
      <c r="E6" s="19"/>
    </row>
    <row r="7" spans="1:5" ht="15.5" x14ac:dyDescent="0.35">
      <c r="A7" s="155" t="s">
        <v>70</v>
      </c>
      <c r="B7" s="156"/>
      <c r="C7" s="156"/>
      <c r="D7" s="156"/>
      <c r="E7" s="156"/>
    </row>
    <row r="8" spans="1:5" ht="15" customHeight="1" x14ac:dyDescent="0.35">
      <c r="A8" s="157" t="s">
        <v>71</v>
      </c>
      <c r="B8" s="159" t="s">
        <v>92</v>
      </c>
      <c r="C8" s="160"/>
      <c r="D8" s="161" t="s">
        <v>72</v>
      </c>
      <c r="E8" s="162"/>
    </row>
    <row r="9" spans="1:5" ht="14.5" x14ac:dyDescent="0.35">
      <c r="A9" s="158"/>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63" t="s">
        <v>97</v>
      </c>
      <c r="B20" s="164"/>
      <c r="C20" s="32"/>
      <c r="D20" s="33" t="s">
        <v>91</v>
      </c>
      <c r="E20" s="34"/>
    </row>
    <row r="21" spans="1:5" ht="30" customHeight="1" x14ac:dyDescent="0.35">
      <c r="A21" s="165" t="s">
        <v>88</v>
      </c>
      <c r="B21" s="166"/>
      <c r="C21" s="34"/>
      <c r="D21" s="33" t="s">
        <v>89</v>
      </c>
      <c r="E21" s="34"/>
    </row>
    <row r="22" spans="1:5" ht="30" customHeight="1" x14ac:dyDescent="0.35">
      <c r="A22" s="165" t="s">
        <v>77</v>
      </c>
      <c r="B22" s="166"/>
      <c r="C22" s="34"/>
      <c r="D22" s="35" t="s">
        <v>78</v>
      </c>
      <c r="E22" s="34"/>
    </row>
    <row r="23" spans="1:5" ht="30" customHeight="1" x14ac:dyDescent="0.35">
      <c r="A23" s="165" t="s">
        <v>79</v>
      </c>
      <c r="B23" s="166"/>
      <c r="C23" s="52">
        <f>(C19+C21)-(E20+E21)-E19</f>
        <v>0</v>
      </c>
      <c r="D23" s="53" t="s">
        <v>216</v>
      </c>
      <c r="E23" s="34"/>
    </row>
    <row r="24" spans="1:5" ht="82.5" customHeight="1" x14ac:dyDescent="0.35">
      <c r="A24" s="33" t="s">
        <v>80</v>
      </c>
      <c r="B24" s="150"/>
      <c r="C24" s="150"/>
      <c r="D24" s="150"/>
      <c r="E24" s="150"/>
    </row>
    <row r="25" spans="1:5" ht="57.75" customHeight="1" x14ac:dyDescent="0.35">
      <c r="A25" s="36" t="s">
        <v>81</v>
      </c>
      <c r="B25" s="139"/>
      <c r="C25" s="139"/>
      <c r="D25" s="139"/>
      <c r="E25" s="139"/>
    </row>
    <row r="26" spans="1:5" ht="20.149999999999999" customHeight="1" x14ac:dyDescent="0.35">
      <c r="A26" s="144" t="s">
        <v>190</v>
      </c>
      <c r="B26" s="144"/>
      <c r="C26" s="144"/>
      <c r="D26" s="144"/>
      <c r="E26" s="144"/>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42" t="s">
        <v>219</v>
      </c>
      <c r="E29" s="143"/>
    </row>
    <row r="30" spans="1:5" ht="40" customHeight="1" x14ac:dyDescent="0.35">
      <c r="A30" s="128"/>
      <c r="B30" s="128"/>
      <c r="C30" s="129" t="str">
        <f>IF(AND(A30="",B30=""),"",A30-B30)</f>
        <v/>
      </c>
      <c r="D30" s="145"/>
      <c r="E30" s="146"/>
    </row>
    <row r="31" spans="1:5" ht="15" customHeight="1" x14ac:dyDescent="0.35">
      <c r="A31" s="147"/>
      <c r="B31" s="148"/>
      <c r="C31" s="148"/>
      <c r="D31" s="148"/>
      <c r="E31" s="149"/>
    </row>
    <row r="32" spans="1:5" ht="24.75" customHeight="1" x14ac:dyDescent="0.35">
      <c r="A32" s="37" t="s">
        <v>220</v>
      </c>
      <c r="B32" s="38"/>
      <c r="C32" s="37" t="s">
        <v>82</v>
      </c>
      <c r="D32" s="140"/>
      <c r="E32" s="141"/>
    </row>
    <row r="33" spans="1:5" ht="18" customHeight="1" x14ac:dyDescent="0.35">
      <c r="A33" s="37" t="s">
        <v>83</v>
      </c>
      <c r="B33" s="106" t="s">
        <v>145</v>
      </c>
      <c r="C33" s="39" t="s">
        <v>84</v>
      </c>
      <c r="D33" s="134" t="s">
        <v>145</v>
      </c>
      <c r="E33" s="135"/>
    </row>
    <row r="34" spans="1:5" ht="26" x14ac:dyDescent="0.35">
      <c r="A34" s="39" t="s">
        <v>221</v>
      </c>
      <c r="B34" s="38"/>
      <c r="C34" s="39" t="s">
        <v>222</v>
      </c>
      <c r="D34" s="136"/>
      <c r="E34" s="137"/>
    </row>
    <row r="35" spans="1:5" ht="26" x14ac:dyDescent="0.35">
      <c r="A35" s="39" t="s">
        <v>223</v>
      </c>
      <c r="B35" s="38"/>
      <c r="C35" s="39" t="s">
        <v>225</v>
      </c>
      <c r="D35" s="136"/>
      <c r="E35" s="137"/>
    </row>
    <row r="36" spans="1:5" ht="25.5" customHeight="1" x14ac:dyDescent="0.35">
      <c r="A36" s="39" t="s">
        <v>224</v>
      </c>
      <c r="B36" s="38"/>
      <c r="C36" s="39" t="s">
        <v>226</v>
      </c>
      <c r="D36" s="138"/>
      <c r="E36" s="138"/>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4" zoomScale="90" zoomScaleNormal="90" workbookViewId="0">
      <selection activeCell="A4" sqref="A4"/>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90625" style="13" customWidth="1"/>
    <col min="6" max="6" width="20.36328125" style="13" customWidth="1"/>
    <col min="7" max="7" width="20.7265625" style="13" customWidth="1"/>
    <col min="8" max="8" width="20.81640625" style="13" customWidth="1"/>
    <col min="9" max="9" width="14.81640625" style="13" customWidth="1"/>
    <col min="10" max="10" width="14.36328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UP3439</v>
      </c>
      <c r="C5" s="119" t="str">
        <f>IF('Loan Outstanding Report'!$H$5="", "", 'Loan Outstanding Report'!$H$5)</f>
        <v>Daurala</v>
      </c>
      <c r="D5" s="41" t="s">
        <v>277</v>
      </c>
      <c r="E5" s="65">
        <v>45888</v>
      </c>
      <c r="F5" s="38" t="s">
        <v>278</v>
      </c>
      <c r="G5" s="49" t="s">
        <v>279</v>
      </c>
      <c r="H5" s="49" t="s">
        <v>280</v>
      </c>
      <c r="I5" s="120" t="s">
        <v>257</v>
      </c>
      <c r="J5" s="120" t="s">
        <v>260</v>
      </c>
      <c r="K5" s="120" t="s">
        <v>264</v>
      </c>
      <c r="L5" s="11">
        <v>358888053</v>
      </c>
      <c r="M5" s="65" t="s">
        <v>265</v>
      </c>
      <c r="N5" s="124">
        <v>30000</v>
      </c>
      <c r="O5" s="124">
        <v>480</v>
      </c>
      <c r="P5" s="121" t="s">
        <v>139</v>
      </c>
      <c r="Q5" s="80">
        <v>45554</v>
      </c>
      <c r="R5" s="124">
        <v>670</v>
      </c>
      <c r="S5" s="124">
        <v>0</v>
      </c>
      <c r="T5" s="124">
        <v>0</v>
      </c>
      <c r="U5" s="125">
        <f t="shared" ref="U5" si="0">IF(AND(ISBLANK(R5),ISBLANK(S5),ISBLANK(T5)),"",R5-(S5+T5))</f>
        <v>670</v>
      </c>
      <c r="V5" s="117" t="s">
        <v>202</v>
      </c>
      <c r="W5" s="122" t="s">
        <v>281</v>
      </c>
    </row>
    <row r="6" spans="1:23" ht="25" customHeight="1" x14ac:dyDescent="0.3">
      <c r="A6" s="64">
        <v>2</v>
      </c>
      <c r="B6" s="60" t="str">
        <f>IF(J6&lt;&gt;"", $B$5, "")</f>
        <v>UP3439</v>
      </c>
      <c r="C6" s="119" t="str">
        <f>IF(J6&lt;&gt;"", $C$5, "")</f>
        <v>Daurala</v>
      </c>
      <c r="D6" s="41" t="s">
        <v>277</v>
      </c>
      <c r="E6" s="65">
        <v>45888</v>
      </c>
      <c r="F6" s="38" t="s">
        <v>278</v>
      </c>
      <c r="G6" s="49" t="s">
        <v>279</v>
      </c>
      <c r="H6" s="49" t="s">
        <v>280</v>
      </c>
      <c r="I6" s="120" t="s">
        <v>257</v>
      </c>
      <c r="J6" s="120" t="s">
        <v>260</v>
      </c>
      <c r="K6" s="120" t="s">
        <v>264</v>
      </c>
      <c r="L6" s="11">
        <v>358888053</v>
      </c>
      <c r="M6" s="65" t="s">
        <v>265</v>
      </c>
      <c r="N6" s="124">
        <v>30000</v>
      </c>
      <c r="O6" s="124">
        <v>480</v>
      </c>
      <c r="P6" s="121" t="s">
        <v>139</v>
      </c>
      <c r="Q6" s="80">
        <v>45561</v>
      </c>
      <c r="R6" s="124">
        <v>670</v>
      </c>
      <c r="S6" s="124">
        <v>0</v>
      </c>
      <c r="T6" s="124">
        <v>0</v>
      </c>
      <c r="U6" s="125">
        <f t="shared" ref="U6:U69" si="1">IF(AND(ISBLANK(R6),ISBLANK(S6),ISBLANK(T6)),"",R6-(S6+T6))</f>
        <v>670</v>
      </c>
      <c r="V6" s="117" t="s">
        <v>202</v>
      </c>
      <c r="W6" s="122" t="s">
        <v>282</v>
      </c>
    </row>
    <row r="7" spans="1:23" ht="25" customHeight="1" x14ac:dyDescent="0.3">
      <c r="A7" s="64">
        <v>3</v>
      </c>
      <c r="B7" s="60" t="str">
        <f t="shared" ref="B7:B70" si="2">IF(J7&lt;&gt;"", $B$5, "")</f>
        <v>UP3439</v>
      </c>
      <c r="C7" s="119" t="str">
        <f t="shared" ref="C7:C70" si="3">IF(J7&lt;&gt;"", $C$5, "")</f>
        <v>Daurala</v>
      </c>
      <c r="D7" s="41" t="s">
        <v>277</v>
      </c>
      <c r="E7" s="65">
        <v>45888</v>
      </c>
      <c r="F7" s="38" t="s">
        <v>278</v>
      </c>
      <c r="G7" s="49" t="s">
        <v>279</v>
      </c>
      <c r="H7" s="49" t="s">
        <v>280</v>
      </c>
      <c r="I7" s="120" t="s">
        <v>257</v>
      </c>
      <c r="J7" s="120" t="s">
        <v>260</v>
      </c>
      <c r="K7" s="120" t="s">
        <v>264</v>
      </c>
      <c r="L7" s="11">
        <v>358888053</v>
      </c>
      <c r="M7" s="65" t="s">
        <v>265</v>
      </c>
      <c r="N7" s="124">
        <v>30000</v>
      </c>
      <c r="O7" s="124">
        <v>480</v>
      </c>
      <c r="P7" s="121" t="s">
        <v>139</v>
      </c>
      <c r="Q7" s="80">
        <v>45568</v>
      </c>
      <c r="R7" s="124">
        <v>670</v>
      </c>
      <c r="S7" s="124">
        <v>0</v>
      </c>
      <c r="T7" s="124">
        <v>0</v>
      </c>
      <c r="U7" s="125">
        <f t="shared" si="1"/>
        <v>670</v>
      </c>
      <c r="V7" s="117" t="s">
        <v>202</v>
      </c>
      <c r="W7" s="122" t="s">
        <v>283</v>
      </c>
    </row>
    <row r="8" spans="1:23" ht="25" customHeight="1" x14ac:dyDescent="0.3">
      <c r="A8" s="64">
        <v>4</v>
      </c>
      <c r="B8" s="60" t="str">
        <f t="shared" si="2"/>
        <v>UP3439</v>
      </c>
      <c r="C8" s="119" t="str">
        <f t="shared" si="3"/>
        <v>Daurala</v>
      </c>
      <c r="D8" s="41" t="s">
        <v>277</v>
      </c>
      <c r="E8" s="65">
        <v>45888</v>
      </c>
      <c r="F8" s="38" t="s">
        <v>278</v>
      </c>
      <c r="G8" s="49" t="s">
        <v>279</v>
      </c>
      <c r="H8" s="49" t="s">
        <v>280</v>
      </c>
      <c r="I8" s="120" t="s">
        <v>257</v>
      </c>
      <c r="J8" s="120" t="s">
        <v>260</v>
      </c>
      <c r="K8" s="120" t="s">
        <v>264</v>
      </c>
      <c r="L8" s="11">
        <v>358888053</v>
      </c>
      <c r="M8" s="65" t="s">
        <v>265</v>
      </c>
      <c r="N8" s="124">
        <v>30000</v>
      </c>
      <c r="O8" s="124">
        <v>480</v>
      </c>
      <c r="P8" s="121" t="s">
        <v>139</v>
      </c>
      <c r="Q8" s="80">
        <v>45582</v>
      </c>
      <c r="R8" s="124">
        <v>670</v>
      </c>
      <c r="S8" s="124">
        <v>0</v>
      </c>
      <c r="T8" s="124">
        <v>0</v>
      </c>
      <c r="U8" s="125">
        <f t="shared" si="1"/>
        <v>670</v>
      </c>
      <c r="V8" s="117" t="s">
        <v>202</v>
      </c>
      <c r="W8" s="122" t="s">
        <v>284</v>
      </c>
    </row>
    <row r="9" spans="1:23" ht="25" customHeight="1" x14ac:dyDescent="0.3">
      <c r="A9" s="64">
        <v>5</v>
      </c>
      <c r="B9" s="60" t="str">
        <f t="shared" si="2"/>
        <v>UP3439</v>
      </c>
      <c r="C9" s="119" t="str">
        <f t="shared" si="3"/>
        <v>Daurala</v>
      </c>
      <c r="D9" s="41" t="s">
        <v>277</v>
      </c>
      <c r="E9" s="65">
        <v>45888</v>
      </c>
      <c r="F9" s="38" t="s">
        <v>278</v>
      </c>
      <c r="G9" s="49" t="s">
        <v>279</v>
      </c>
      <c r="H9" s="49" t="s">
        <v>280</v>
      </c>
      <c r="I9" s="120" t="s">
        <v>257</v>
      </c>
      <c r="J9" s="120" t="s">
        <v>260</v>
      </c>
      <c r="K9" s="120" t="s">
        <v>264</v>
      </c>
      <c r="L9" s="11">
        <v>358888053</v>
      </c>
      <c r="M9" s="65" t="s">
        <v>265</v>
      </c>
      <c r="N9" s="124">
        <v>30000</v>
      </c>
      <c r="O9" s="124">
        <v>480</v>
      </c>
      <c r="P9" s="121" t="s">
        <v>139</v>
      </c>
      <c r="Q9" s="80">
        <v>45589</v>
      </c>
      <c r="R9" s="124">
        <v>670</v>
      </c>
      <c r="S9" s="124">
        <v>0</v>
      </c>
      <c r="T9" s="124">
        <v>0</v>
      </c>
      <c r="U9" s="125">
        <f t="shared" si="1"/>
        <v>670</v>
      </c>
      <c r="V9" s="117" t="s">
        <v>202</v>
      </c>
      <c r="W9" s="122" t="s">
        <v>285</v>
      </c>
    </row>
    <row r="10" spans="1:23" ht="25" customHeight="1" x14ac:dyDescent="0.3">
      <c r="A10" s="64">
        <v>6</v>
      </c>
      <c r="B10" s="60" t="str">
        <f t="shared" si="2"/>
        <v>UP3439</v>
      </c>
      <c r="C10" s="119" t="str">
        <f t="shared" si="3"/>
        <v>Daurala</v>
      </c>
      <c r="D10" s="41" t="s">
        <v>277</v>
      </c>
      <c r="E10" s="65">
        <v>45888</v>
      </c>
      <c r="F10" s="38" t="s">
        <v>278</v>
      </c>
      <c r="G10" s="49" t="s">
        <v>279</v>
      </c>
      <c r="H10" s="49" t="s">
        <v>280</v>
      </c>
      <c r="I10" s="120" t="s">
        <v>257</v>
      </c>
      <c r="J10" s="120" t="s">
        <v>260</v>
      </c>
      <c r="K10" s="120" t="s">
        <v>264</v>
      </c>
      <c r="L10" s="11">
        <v>358888053</v>
      </c>
      <c r="M10" s="65" t="s">
        <v>265</v>
      </c>
      <c r="N10" s="124">
        <v>30000</v>
      </c>
      <c r="O10" s="124">
        <v>480</v>
      </c>
      <c r="P10" s="121" t="s">
        <v>139</v>
      </c>
      <c r="Q10" s="80">
        <v>45617</v>
      </c>
      <c r="R10" s="124">
        <v>670</v>
      </c>
      <c r="S10" s="124">
        <v>0</v>
      </c>
      <c r="T10" s="124">
        <v>0</v>
      </c>
      <c r="U10" s="125">
        <f t="shared" si="1"/>
        <v>670</v>
      </c>
      <c r="V10" s="117" t="s">
        <v>202</v>
      </c>
      <c r="W10" s="122" t="s">
        <v>286</v>
      </c>
    </row>
    <row r="11" spans="1:23" ht="25" customHeight="1" x14ac:dyDescent="0.3">
      <c r="A11" s="64">
        <v>7</v>
      </c>
      <c r="B11" s="60" t="str">
        <f t="shared" si="2"/>
        <v>UP3439</v>
      </c>
      <c r="C11" s="119" t="str">
        <f t="shared" si="3"/>
        <v>Daurala</v>
      </c>
      <c r="D11" s="41" t="s">
        <v>277</v>
      </c>
      <c r="E11" s="65">
        <v>45888</v>
      </c>
      <c r="F11" s="38" t="s">
        <v>278</v>
      </c>
      <c r="G11" s="49" t="s">
        <v>279</v>
      </c>
      <c r="H11" s="49" t="s">
        <v>280</v>
      </c>
      <c r="I11" s="120" t="s">
        <v>257</v>
      </c>
      <c r="J11" s="120" t="s">
        <v>260</v>
      </c>
      <c r="K11" s="120" t="s">
        <v>264</v>
      </c>
      <c r="L11" s="11">
        <v>358888053</v>
      </c>
      <c r="M11" s="65" t="s">
        <v>265</v>
      </c>
      <c r="N11" s="124">
        <v>30000</v>
      </c>
      <c r="O11" s="124">
        <v>480</v>
      </c>
      <c r="P11" s="121" t="s">
        <v>139</v>
      </c>
      <c r="Q11" s="80">
        <v>45624</v>
      </c>
      <c r="R11" s="124">
        <v>670</v>
      </c>
      <c r="S11" s="124">
        <v>480</v>
      </c>
      <c r="T11" s="124">
        <v>0</v>
      </c>
      <c r="U11" s="125">
        <f t="shared" si="1"/>
        <v>190</v>
      </c>
      <c r="V11" s="117" t="s">
        <v>202</v>
      </c>
      <c r="W11" s="122" t="s">
        <v>287</v>
      </c>
    </row>
    <row r="12" spans="1:23" ht="25" customHeight="1" x14ac:dyDescent="0.3">
      <c r="A12" s="64">
        <v>8</v>
      </c>
      <c r="B12" s="60" t="str">
        <f t="shared" si="2"/>
        <v>UP3439</v>
      </c>
      <c r="C12" s="119" t="str">
        <f t="shared" si="3"/>
        <v>Daurala</v>
      </c>
      <c r="D12" s="41" t="s">
        <v>277</v>
      </c>
      <c r="E12" s="65">
        <v>45888</v>
      </c>
      <c r="F12" s="38" t="s">
        <v>278</v>
      </c>
      <c r="G12" s="49" t="s">
        <v>279</v>
      </c>
      <c r="H12" s="49" t="s">
        <v>280</v>
      </c>
      <c r="I12" s="120" t="s">
        <v>257</v>
      </c>
      <c r="J12" s="120" t="s">
        <v>260</v>
      </c>
      <c r="K12" s="120" t="s">
        <v>264</v>
      </c>
      <c r="L12" s="11">
        <v>358888053</v>
      </c>
      <c r="M12" s="65" t="s">
        <v>265</v>
      </c>
      <c r="N12" s="124">
        <v>30000</v>
      </c>
      <c r="O12" s="124">
        <v>480</v>
      </c>
      <c r="P12" s="121" t="s">
        <v>139</v>
      </c>
      <c r="Q12" s="80">
        <v>45631</v>
      </c>
      <c r="R12" s="124">
        <v>670</v>
      </c>
      <c r="S12" s="124">
        <v>480</v>
      </c>
      <c r="T12" s="124">
        <v>0</v>
      </c>
      <c r="U12" s="125">
        <f t="shared" si="1"/>
        <v>190</v>
      </c>
      <c r="V12" s="117" t="s">
        <v>202</v>
      </c>
      <c r="W12" s="122" t="s">
        <v>288</v>
      </c>
    </row>
    <row r="13" spans="1:23" ht="25" customHeight="1" x14ac:dyDescent="0.3">
      <c r="A13" s="64">
        <v>9</v>
      </c>
      <c r="B13" s="60" t="str">
        <f t="shared" si="2"/>
        <v>UP3439</v>
      </c>
      <c r="C13" s="119" t="str">
        <f t="shared" si="3"/>
        <v>Daurala</v>
      </c>
      <c r="D13" s="41" t="s">
        <v>277</v>
      </c>
      <c r="E13" s="65">
        <v>45888</v>
      </c>
      <c r="F13" s="38" t="s">
        <v>278</v>
      </c>
      <c r="G13" s="49" t="s">
        <v>279</v>
      </c>
      <c r="H13" s="49" t="s">
        <v>280</v>
      </c>
      <c r="I13" s="120" t="s">
        <v>257</v>
      </c>
      <c r="J13" s="120" t="s">
        <v>260</v>
      </c>
      <c r="K13" s="120" t="s">
        <v>264</v>
      </c>
      <c r="L13" s="11">
        <v>358888053</v>
      </c>
      <c r="M13" s="65" t="s">
        <v>265</v>
      </c>
      <c r="N13" s="124">
        <v>30000</v>
      </c>
      <c r="O13" s="124">
        <v>480</v>
      </c>
      <c r="P13" s="121" t="s">
        <v>139</v>
      </c>
      <c r="Q13" s="80">
        <v>45638</v>
      </c>
      <c r="R13" s="124">
        <v>670</v>
      </c>
      <c r="S13" s="124">
        <v>480</v>
      </c>
      <c r="T13" s="124">
        <v>0</v>
      </c>
      <c r="U13" s="125">
        <f t="shared" si="1"/>
        <v>190</v>
      </c>
      <c r="V13" s="117" t="s">
        <v>202</v>
      </c>
      <c r="W13" s="122" t="s">
        <v>289</v>
      </c>
    </row>
    <row r="14" spans="1:23" ht="25" customHeight="1" x14ac:dyDescent="0.3">
      <c r="A14" s="64">
        <v>10</v>
      </c>
      <c r="B14" s="60" t="str">
        <f t="shared" si="2"/>
        <v>UP3439</v>
      </c>
      <c r="C14" s="119" t="str">
        <f t="shared" si="3"/>
        <v>Daurala</v>
      </c>
      <c r="D14" s="41" t="s">
        <v>277</v>
      </c>
      <c r="E14" s="65">
        <v>45888</v>
      </c>
      <c r="F14" s="38" t="s">
        <v>278</v>
      </c>
      <c r="G14" s="49" t="s">
        <v>279</v>
      </c>
      <c r="H14" s="49" t="s">
        <v>280</v>
      </c>
      <c r="I14" s="120" t="s">
        <v>257</v>
      </c>
      <c r="J14" s="120" t="s">
        <v>260</v>
      </c>
      <c r="K14" s="120" t="s">
        <v>264</v>
      </c>
      <c r="L14" s="11">
        <v>358888053</v>
      </c>
      <c r="M14" s="65" t="s">
        <v>265</v>
      </c>
      <c r="N14" s="124">
        <v>30000</v>
      </c>
      <c r="O14" s="124">
        <v>480</v>
      </c>
      <c r="P14" s="121" t="s">
        <v>139</v>
      </c>
      <c r="Q14" s="80">
        <v>45645</v>
      </c>
      <c r="R14" s="124">
        <v>670</v>
      </c>
      <c r="S14" s="124">
        <v>480</v>
      </c>
      <c r="T14" s="124">
        <v>0</v>
      </c>
      <c r="U14" s="125">
        <f t="shared" si="1"/>
        <v>190</v>
      </c>
      <c r="V14" s="117" t="s">
        <v>202</v>
      </c>
      <c r="W14" s="122" t="s">
        <v>290</v>
      </c>
    </row>
    <row r="15" spans="1:23" ht="25" customHeight="1" x14ac:dyDescent="0.3">
      <c r="A15" s="64">
        <v>11</v>
      </c>
      <c r="B15" s="60" t="str">
        <f t="shared" si="2"/>
        <v>UP3439</v>
      </c>
      <c r="C15" s="119" t="str">
        <f t="shared" si="3"/>
        <v>Daurala</v>
      </c>
      <c r="D15" s="41" t="s">
        <v>277</v>
      </c>
      <c r="E15" s="65">
        <v>45888</v>
      </c>
      <c r="F15" s="38" t="s">
        <v>278</v>
      </c>
      <c r="G15" s="49" t="s">
        <v>279</v>
      </c>
      <c r="H15" s="49" t="s">
        <v>280</v>
      </c>
      <c r="I15" s="120" t="s">
        <v>257</v>
      </c>
      <c r="J15" s="120" t="s">
        <v>260</v>
      </c>
      <c r="K15" s="120" t="s">
        <v>264</v>
      </c>
      <c r="L15" s="11">
        <v>358888053</v>
      </c>
      <c r="M15" s="65" t="s">
        <v>265</v>
      </c>
      <c r="N15" s="124">
        <v>30000</v>
      </c>
      <c r="O15" s="124">
        <v>480</v>
      </c>
      <c r="P15" s="121" t="s">
        <v>139</v>
      </c>
      <c r="Q15" s="80">
        <v>45652</v>
      </c>
      <c r="R15" s="124">
        <v>670</v>
      </c>
      <c r="S15" s="124">
        <v>480</v>
      </c>
      <c r="T15" s="124">
        <v>0</v>
      </c>
      <c r="U15" s="125">
        <f t="shared" si="1"/>
        <v>190</v>
      </c>
      <c r="V15" s="117" t="s">
        <v>202</v>
      </c>
      <c r="W15" s="122" t="s">
        <v>291</v>
      </c>
    </row>
    <row r="16" spans="1:23" ht="25" customHeight="1" x14ac:dyDescent="0.3">
      <c r="A16" s="64">
        <v>12</v>
      </c>
      <c r="B16" s="60" t="str">
        <f t="shared" si="2"/>
        <v>UP3439</v>
      </c>
      <c r="C16" s="119" t="str">
        <f t="shared" si="3"/>
        <v>Daurala</v>
      </c>
      <c r="D16" s="41" t="s">
        <v>277</v>
      </c>
      <c r="E16" s="65">
        <v>45888</v>
      </c>
      <c r="F16" s="38" t="s">
        <v>278</v>
      </c>
      <c r="G16" s="49" t="s">
        <v>279</v>
      </c>
      <c r="H16" s="49" t="s">
        <v>280</v>
      </c>
      <c r="I16" s="120" t="s">
        <v>257</v>
      </c>
      <c r="J16" s="120" t="s">
        <v>260</v>
      </c>
      <c r="K16" s="120" t="s">
        <v>264</v>
      </c>
      <c r="L16" s="11">
        <v>358888053</v>
      </c>
      <c r="M16" s="65" t="s">
        <v>265</v>
      </c>
      <c r="N16" s="124">
        <v>30000</v>
      </c>
      <c r="O16" s="124">
        <v>480</v>
      </c>
      <c r="P16" s="121" t="s">
        <v>139</v>
      </c>
      <c r="Q16" s="80">
        <v>45659</v>
      </c>
      <c r="R16" s="124">
        <v>670</v>
      </c>
      <c r="S16" s="124">
        <v>480</v>
      </c>
      <c r="T16" s="124">
        <v>0</v>
      </c>
      <c r="U16" s="125">
        <f t="shared" si="1"/>
        <v>190</v>
      </c>
      <c r="V16" s="117" t="s">
        <v>202</v>
      </c>
      <c r="W16" s="122" t="s">
        <v>292</v>
      </c>
    </row>
    <row r="17" spans="1:23" ht="25" customHeight="1" x14ac:dyDescent="0.3">
      <c r="A17" s="64">
        <v>13</v>
      </c>
      <c r="B17" s="60" t="str">
        <f t="shared" si="2"/>
        <v>UP3439</v>
      </c>
      <c r="C17" s="119" t="str">
        <f t="shared" si="3"/>
        <v>Daurala</v>
      </c>
      <c r="D17" s="41" t="s">
        <v>277</v>
      </c>
      <c r="E17" s="65">
        <v>45888</v>
      </c>
      <c r="F17" s="38" t="s">
        <v>278</v>
      </c>
      <c r="G17" s="49" t="s">
        <v>279</v>
      </c>
      <c r="H17" s="49" t="s">
        <v>280</v>
      </c>
      <c r="I17" s="120" t="s">
        <v>257</v>
      </c>
      <c r="J17" s="120" t="s">
        <v>260</v>
      </c>
      <c r="K17" s="120" t="s">
        <v>264</v>
      </c>
      <c r="L17" s="11">
        <v>358888053</v>
      </c>
      <c r="M17" s="65" t="s">
        <v>265</v>
      </c>
      <c r="N17" s="124">
        <v>30000</v>
      </c>
      <c r="O17" s="124">
        <v>480</v>
      </c>
      <c r="P17" s="121" t="s">
        <v>139</v>
      </c>
      <c r="Q17" s="80">
        <v>45666</v>
      </c>
      <c r="R17" s="124">
        <v>670</v>
      </c>
      <c r="S17" s="124">
        <v>480</v>
      </c>
      <c r="T17" s="124">
        <v>0</v>
      </c>
      <c r="U17" s="125">
        <f t="shared" si="1"/>
        <v>190</v>
      </c>
      <c r="V17" s="117" t="s">
        <v>202</v>
      </c>
      <c r="W17" s="122" t="s">
        <v>293</v>
      </c>
    </row>
    <row r="18" spans="1:23" ht="25" customHeight="1" x14ac:dyDescent="0.3">
      <c r="A18" s="64">
        <v>14</v>
      </c>
      <c r="B18" s="60" t="str">
        <f t="shared" si="2"/>
        <v>UP3439</v>
      </c>
      <c r="C18" s="119" t="str">
        <f t="shared" si="3"/>
        <v>Daurala</v>
      </c>
      <c r="D18" s="41" t="s">
        <v>277</v>
      </c>
      <c r="E18" s="65">
        <v>45888</v>
      </c>
      <c r="F18" s="38" t="s">
        <v>278</v>
      </c>
      <c r="G18" s="49" t="s">
        <v>279</v>
      </c>
      <c r="H18" s="49" t="s">
        <v>280</v>
      </c>
      <c r="I18" s="120" t="s">
        <v>257</v>
      </c>
      <c r="J18" s="120" t="s">
        <v>260</v>
      </c>
      <c r="K18" s="120" t="s">
        <v>264</v>
      </c>
      <c r="L18" s="11">
        <v>358888053</v>
      </c>
      <c r="M18" s="65" t="s">
        <v>265</v>
      </c>
      <c r="N18" s="124">
        <v>30000</v>
      </c>
      <c r="O18" s="124">
        <v>480</v>
      </c>
      <c r="P18" s="121" t="s">
        <v>139</v>
      </c>
      <c r="Q18" s="80">
        <v>45673</v>
      </c>
      <c r="R18" s="124">
        <v>670</v>
      </c>
      <c r="S18" s="124">
        <v>480</v>
      </c>
      <c r="T18" s="124">
        <v>0</v>
      </c>
      <c r="U18" s="125">
        <f t="shared" si="1"/>
        <v>190</v>
      </c>
      <c r="V18" s="117" t="s">
        <v>202</v>
      </c>
      <c r="W18" s="122" t="s">
        <v>294</v>
      </c>
    </row>
    <row r="19" spans="1:23" ht="25" customHeight="1" x14ac:dyDescent="0.3">
      <c r="A19" s="64">
        <v>15</v>
      </c>
      <c r="B19" s="60" t="str">
        <f t="shared" si="2"/>
        <v>UP3439</v>
      </c>
      <c r="C19" s="119" t="str">
        <f t="shared" si="3"/>
        <v>Daurala</v>
      </c>
      <c r="D19" s="41" t="s">
        <v>277</v>
      </c>
      <c r="E19" s="65">
        <v>45888</v>
      </c>
      <c r="F19" s="38" t="s">
        <v>278</v>
      </c>
      <c r="G19" s="49" t="s">
        <v>279</v>
      </c>
      <c r="H19" s="49" t="s">
        <v>280</v>
      </c>
      <c r="I19" s="120" t="s">
        <v>257</v>
      </c>
      <c r="J19" s="120" t="s">
        <v>260</v>
      </c>
      <c r="K19" s="120" t="s">
        <v>264</v>
      </c>
      <c r="L19" s="11">
        <v>358888053</v>
      </c>
      <c r="M19" s="65" t="s">
        <v>265</v>
      </c>
      <c r="N19" s="124">
        <v>30000</v>
      </c>
      <c r="O19" s="124">
        <v>480</v>
      </c>
      <c r="P19" s="121" t="s">
        <v>139</v>
      </c>
      <c r="Q19" s="80">
        <v>45680</v>
      </c>
      <c r="R19" s="124">
        <v>670</v>
      </c>
      <c r="S19" s="124">
        <v>480</v>
      </c>
      <c r="T19" s="124">
        <v>0</v>
      </c>
      <c r="U19" s="125">
        <f t="shared" si="1"/>
        <v>190</v>
      </c>
      <c r="V19" s="117" t="s">
        <v>202</v>
      </c>
      <c r="W19" s="122" t="s">
        <v>295</v>
      </c>
    </row>
    <row r="20" spans="1:23" ht="25" customHeight="1" x14ac:dyDescent="0.3">
      <c r="A20" s="64">
        <v>16</v>
      </c>
      <c r="B20" s="60" t="str">
        <f t="shared" si="2"/>
        <v>UP3439</v>
      </c>
      <c r="C20" s="119" t="str">
        <f t="shared" si="3"/>
        <v>Daurala</v>
      </c>
      <c r="D20" s="41" t="s">
        <v>277</v>
      </c>
      <c r="E20" s="65">
        <v>45888</v>
      </c>
      <c r="F20" s="38" t="s">
        <v>278</v>
      </c>
      <c r="G20" s="49" t="s">
        <v>279</v>
      </c>
      <c r="H20" s="49" t="s">
        <v>280</v>
      </c>
      <c r="I20" s="120" t="s">
        <v>257</v>
      </c>
      <c r="J20" s="120" t="s">
        <v>260</v>
      </c>
      <c r="K20" s="120" t="s">
        <v>264</v>
      </c>
      <c r="L20" s="11">
        <v>358888053</v>
      </c>
      <c r="M20" s="65" t="s">
        <v>265</v>
      </c>
      <c r="N20" s="124">
        <v>30000</v>
      </c>
      <c r="O20" s="124">
        <v>480</v>
      </c>
      <c r="P20" s="121" t="s">
        <v>139</v>
      </c>
      <c r="Q20" s="80">
        <v>45687</v>
      </c>
      <c r="R20" s="124">
        <v>670</v>
      </c>
      <c r="S20" s="124">
        <v>480</v>
      </c>
      <c r="T20" s="124">
        <v>0</v>
      </c>
      <c r="U20" s="125">
        <f t="shared" si="1"/>
        <v>190</v>
      </c>
      <c r="V20" s="117" t="s">
        <v>202</v>
      </c>
      <c r="W20" s="122" t="s">
        <v>296</v>
      </c>
    </row>
    <row r="21" spans="1:23" ht="25" customHeight="1" x14ac:dyDescent="0.3">
      <c r="A21" s="64">
        <v>17</v>
      </c>
      <c r="B21" s="60" t="str">
        <f t="shared" si="2"/>
        <v>UP3439</v>
      </c>
      <c r="C21" s="119" t="str">
        <f t="shared" si="3"/>
        <v>Daurala</v>
      </c>
      <c r="D21" s="41" t="s">
        <v>277</v>
      </c>
      <c r="E21" s="65">
        <v>45888</v>
      </c>
      <c r="F21" s="38" t="s">
        <v>278</v>
      </c>
      <c r="G21" s="49" t="s">
        <v>279</v>
      </c>
      <c r="H21" s="49" t="s">
        <v>280</v>
      </c>
      <c r="I21" s="120" t="s">
        <v>257</v>
      </c>
      <c r="J21" s="120" t="s">
        <v>260</v>
      </c>
      <c r="K21" s="120" t="s">
        <v>264</v>
      </c>
      <c r="L21" s="11">
        <v>358888053</v>
      </c>
      <c r="M21" s="65" t="s">
        <v>265</v>
      </c>
      <c r="N21" s="124">
        <v>30000</v>
      </c>
      <c r="O21" s="124">
        <v>480</v>
      </c>
      <c r="P21" s="121" t="s">
        <v>139</v>
      </c>
      <c r="Q21" s="80">
        <v>45694</v>
      </c>
      <c r="R21" s="124">
        <v>670</v>
      </c>
      <c r="S21" s="124">
        <v>480</v>
      </c>
      <c r="T21" s="124">
        <v>0</v>
      </c>
      <c r="U21" s="125">
        <f t="shared" si="1"/>
        <v>190</v>
      </c>
      <c r="V21" s="117" t="s">
        <v>202</v>
      </c>
      <c r="W21" s="122" t="s">
        <v>297</v>
      </c>
    </row>
    <row r="22" spans="1:23" ht="25" customHeight="1" x14ac:dyDescent="0.3">
      <c r="A22" s="64">
        <v>18</v>
      </c>
      <c r="B22" s="60" t="str">
        <f t="shared" si="2"/>
        <v>UP3439</v>
      </c>
      <c r="C22" s="119" t="str">
        <f t="shared" si="3"/>
        <v>Daurala</v>
      </c>
      <c r="D22" s="41" t="s">
        <v>277</v>
      </c>
      <c r="E22" s="65">
        <v>45888</v>
      </c>
      <c r="F22" s="38" t="s">
        <v>278</v>
      </c>
      <c r="G22" s="49" t="s">
        <v>279</v>
      </c>
      <c r="H22" s="49" t="s">
        <v>280</v>
      </c>
      <c r="I22" s="120" t="s">
        <v>257</v>
      </c>
      <c r="J22" s="120" t="s">
        <v>260</v>
      </c>
      <c r="K22" s="120" t="s">
        <v>264</v>
      </c>
      <c r="L22" s="11">
        <v>358888053</v>
      </c>
      <c r="M22" s="65" t="s">
        <v>265</v>
      </c>
      <c r="N22" s="124">
        <v>30000</v>
      </c>
      <c r="O22" s="124">
        <v>480</v>
      </c>
      <c r="P22" s="121" t="s">
        <v>139</v>
      </c>
      <c r="Q22" s="80">
        <v>45701</v>
      </c>
      <c r="R22" s="124">
        <v>670</v>
      </c>
      <c r="S22" s="124">
        <v>480</v>
      </c>
      <c r="T22" s="124">
        <v>0</v>
      </c>
      <c r="U22" s="125">
        <f t="shared" si="1"/>
        <v>190</v>
      </c>
      <c r="V22" s="117" t="s">
        <v>202</v>
      </c>
      <c r="W22" s="122" t="s">
        <v>298</v>
      </c>
    </row>
    <row r="23" spans="1:23" ht="25" customHeight="1" x14ac:dyDescent="0.3">
      <c r="A23" s="64">
        <v>19</v>
      </c>
      <c r="B23" s="60" t="str">
        <f t="shared" si="2"/>
        <v>UP3439</v>
      </c>
      <c r="C23" s="119" t="str">
        <f t="shared" si="3"/>
        <v>Daurala</v>
      </c>
      <c r="D23" s="41" t="s">
        <v>277</v>
      </c>
      <c r="E23" s="65">
        <v>45888</v>
      </c>
      <c r="F23" s="38" t="s">
        <v>278</v>
      </c>
      <c r="G23" s="49" t="s">
        <v>279</v>
      </c>
      <c r="H23" s="49" t="s">
        <v>280</v>
      </c>
      <c r="I23" s="120" t="s">
        <v>257</v>
      </c>
      <c r="J23" s="120" t="s">
        <v>260</v>
      </c>
      <c r="K23" s="120" t="s">
        <v>264</v>
      </c>
      <c r="L23" s="11">
        <v>358888053</v>
      </c>
      <c r="M23" s="65" t="s">
        <v>265</v>
      </c>
      <c r="N23" s="124">
        <v>30000</v>
      </c>
      <c r="O23" s="124">
        <v>480</v>
      </c>
      <c r="P23" s="121" t="s">
        <v>139</v>
      </c>
      <c r="Q23" s="80">
        <v>45708</v>
      </c>
      <c r="R23" s="124">
        <v>670</v>
      </c>
      <c r="S23" s="124">
        <v>480</v>
      </c>
      <c r="T23" s="124">
        <v>0</v>
      </c>
      <c r="U23" s="125">
        <f t="shared" si="1"/>
        <v>190</v>
      </c>
      <c r="V23" s="117" t="s">
        <v>202</v>
      </c>
      <c r="W23" s="122" t="s">
        <v>299</v>
      </c>
    </row>
    <row r="24" spans="1:23" ht="25" customHeight="1" x14ac:dyDescent="0.3">
      <c r="A24" s="64">
        <v>20</v>
      </c>
      <c r="B24" s="60" t="str">
        <f t="shared" si="2"/>
        <v>UP3439</v>
      </c>
      <c r="C24" s="119" t="str">
        <f t="shared" si="3"/>
        <v>Daurala</v>
      </c>
      <c r="D24" s="41" t="s">
        <v>277</v>
      </c>
      <c r="E24" s="65">
        <v>45888</v>
      </c>
      <c r="F24" s="38" t="s">
        <v>278</v>
      </c>
      <c r="G24" s="49" t="s">
        <v>279</v>
      </c>
      <c r="H24" s="49" t="s">
        <v>280</v>
      </c>
      <c r="I24" s="120" t="s">
        <v>257</v>
      </c>
      <c r="J24" s="120" t="s">
        <v>260</v>
      </c>
      <c r="K24" s="120" t="s">
        <v>264</v>
      </c>
      <c r="L24" s="11">
        <v>358888053</v>
      </c>
      <c r="M24" s="65" t="s">
        <v>265</v>
      </c>
      <c r="N24" s="124">
        <v>30000</v>
      </c>
      <c r="O24" s="124">
        <v>480</v>
      </c>
      <c r="P24" s="121" t="s">
        <v>139</v>
      </c>
      <c r="Q24" s="80">
        <v>45715</v>
      </c>
      <c r="R24" s="124">
        <v>670</v>
      </c>
      <c r="S24" s="124">
        <v>480</v>
      </c>
      <c r="T24" s="124">
        <v>0</v>
      </c>
      <c r="U24" s="125">
        <f t="shared" si="1"/>
        <v>190</v>
      </c>
      <c r="V24" s="117" t="s">
        <v>202</v>
      </c>
      <c r="W24" s="122" t="s">
        <v>300</v>
      </c>
    </row>
    <row r="25" spans="1:23" ht="25" customHeight="1" x14ac:dyDescent="0.3">
      <c r="A25" s="64">
        <v>21</v>
      </c>
      <c r="B25" s="60" t="str">
        <f t="shared" si="2"/>
        <v>UP3439</v>
      </c>
      <c r="C25" s="119" t="str">
        <f t="shared" si="3"/>
        <v>Daurala</v>
      </c>
      <c r="D25" s="41" t="s">
        <v>277</v>
      </c>
      <c r="E25" s="65">
        <v>45888</v>
      </c>
      <c r="F25" s="38" t="s">
        <v>278</v>
      </c>
      <c r="G25" s="49" t="s">
        <v>279</v>
      </c>
      <c r="H25" s="49" t="s">
        <v>280</v>
      </c>
      <c r="I25" s="120" t="s">
        <v>257</v>
      </c>
      <c r="J25" s="120" t="s">
        <v>260</v>
      </c>
      <c r="K25" s="120" t="s">
        <v>264</v>
      </c>
      <c r="L25" s="11">
        <v>358888053</v>
      </c>
      <c r="M25" s="65" t="s">
        <v>265</v>
      </c>
      <c r="N25" s="124">
        <v>30000</v>
      </c>
      <c r="O25" s="124">
        <v>480</v>
      </c>
      <c r="P25" s="121" t="s">
        <v>139</v>
      </c>
      <c r="Q25" s="80">
        <v>45722</v>
      </c>
      <c r="R25" s="124">
        <v>670</v>
      </c>
      <c r="S25" s="124">
        <v>480</v>
      </c>
      <c r="T25" s="124">
        <v>0</v>
      </c>
      <c r="U25" s="125">
        <f t="shared" si="1"/>
        <v>190</v>
      </c>
      <c r="V25" s="117" t="s">
        <v>202</v>
      </c>
      <c r="W25" s="122" t="s">
        <v>301</v>
      </c>
    </row>
    <row r="26" spans="1:23" ht="25" customHeight="1" x14ac:dyDescent="0.3">
      <c r="A26" s="64">
        <v>22</v>
      </c>
      <c r="B26" s="60" t="str">
        <f t="shared" si="2"/>
        <v>UP3439</v>
      </c>
      <c r="C26" s="119" t="str">
        <f t="shared" si="3"/>
        <v>Daurala</v>
      </c>
      <c r="D26" s="41" t="s">
        <v>277</v>
      </c>
      <c r="E26" s="65">
        <v>45888</v>
      </c>
      <c r="F26" s="38" t="s">
        <v>278</v>
      </c>
      <c r="G26" s="49" t="s">
        <v>279</v>
      </c>
      <c r="H26" s="49" t="s">
        <v>280</v>
      </c>
      <c r="I26" s="120" t="s">
        <v>257</v>
      </c>
      <c r="J26" s="120" t="s">
        <v>260</v>
      </c>
      <c r="K26" s="120" t="s">
        <v>264</v>
      </c>
      <c r="L26" s="11">
        <v>358888053</v>
      </c>
      <c r="M26" s="65" t="s">
        <v>265</v>
      </c>
      <c r="N26" s="124">
        <v>30000</v>
      </c>
      <c r="O26" s="124">
        <v>480</v>
      </c>
      <c r="P26" s="121" t="s">
        <v>139</v>
      </c>
      <c r="Q26" s="80">
        <v>45729</v>
      </c>
      <c r="R26" s="124">
        <v>670</v>
      </c>
      <c r="S26" s="124">
        <v>480</v>
      </c>
      <c r="T26" s="124">
        <v>0</v>
      </c>
      <c r="U26" s="125">
        <f t="shared" si="1"/>
        <v>190</v>
      </c>
      <c r="V26" s="117" t="s">
        <v>202</v>
      </c>
      <c r="W26" s="122" t="s">
        <v>302</v>
      </c>
    </row>
    <row r="27" spans="1:23" ht="25" customHeight="1" x14ac:dyDescent="0.3">
      <c r="A27" s="64">
        <v>23</v>
      </c>
      <c r="B27" s="60" t="str">
        <f t="shared" si="2"/>
        <v>UP3439</v>
      </c>
      <c r="C27" s="119" t="str">
        <f t="shared" si="3"/>
        <v>Daurala</v>
      </c>
      <c r="D27" s="41" t="s">
        <v>277</v>
      </c>
      <c r="E27" s="65">
        <v>45888</v>
      </c>
      <c r="F27" s="38" t="s">
        <v>278</v>
      </c>
      <c r="G27" s="49" t="s">
        <v>279</v>
      </c>
      <c r="H27" s="49" t="s">
        <v>280</v>
      </c>
      <c r="I27" s="120" t="s">
        <v>257</v>
      </c>
      <c r="J27" s="120" t="s">
        <v>260</v>
      </c>
      <c r="K27" s="120" t="s">
        <v>264</v>
      </c>
      <c r="L27" s="11">
        <v>358888053</v>
      </c>
      <c r="M27" s="65" t="s">
        <v>265</v>
      </c>
      <c r="N27" s="124">
        <v>30000</v>
      </c>
      <c r="O27" s="124">
        <v>480</v>
      </c>
      <c r="P27" s="121" t="s">
        <v>139</v>
      </c>
      <c r="Q27" s="80">
        <v>45736</v>
      </c>
      <c r="R27" s="124">
        <v>670</v>
      </c>
      <c r="S27" s="124">
        <v>480</v>
      </c>
      <c r="T27" s="124">
        <v>0</v>
      </c>
      <c r="U27" s="125">
        <f t="shared" si="1"/>
        <v>190</v>
      </c>
      <c r="V27" s="117" t="s">
        <v>202</v>
      </c>
      <c r="W27" s="122" t="s">
        <v>303</v>
      </c>
    </row>
    <row r="28" spans="1:23" ht="25" customHeight="1" x14ac:dyDescent="0.3">
      <c r="A28" s="64">
        <v>24</v>
      </c>
      <c r="B28" s="60" t="str">
        <f t="shared" si="2"/>
        <v>UP3439</v>
      </c>
      <c r="C28" s="119" t="str">
        <f t="shared" si="3"/>
        <v>Daurala</v>
      </c>
      <c r="D28" s="41" t="s">
        <v>277</v>
      </c>
      <c r="E28" s="65">
        <v>45888</v>
      </c>
      <c r="F28" s="38" t="s">
        <v>278</v>
      </c>
      <c r="G28" s="49" t="s">
        <v>279</v>
      </c>
      <c r="H28" s="49" t="s">
        <v>280</v>
      </c>
      <c r="I28" s="120" t="s">
        <v>257</v>
      </c>
      <c r="J28" s="120" t="s">
        <v>260</v>
      </c>
      <c r="K28" s="120" t="s">
        <v>264</v>
      </c>
      <c r="L28" s="11">
        <v>358888053</v>
      </c>
      <c r="M28" s="65" t="s">
        <v>265</v>
      </c>
      <c r="N28" s="124">
        <v>30000</v>
      </c>
      <c r="O28" s="124">
        <v>480</v>
      </c>
      <c r="P28" s="121" t="s">
        <v>139</v>
      </c>
      <c r="Q28" s="80">
        <v>45743</v>
      </c>
      <c r="R28" s="124">
        <v>500</v>
      </c>
      <c r="S28" s="124">
        <v>480</v>
      </c>
      <c r="T28" s="124">
        <v>0</v>
      </c>
      <c r="U28" s="125">
        <f t="shared" si="1"/>
        <v>20</v>
      </c>
      <c r="V28" s="117" t="s">
        <v>202</v>
      </c>
      <c r="W28" s="122" t="s">
        <v>304</v>
      </c>
    </row>
    <row r="29" spans="1:23" ht="25" customHeight="1" x14ac:dyDescent="0.3">
      <c r="A29" s="64">
        <v>25</v>
      </c>
      <c r="B29" s="60" t="str">
        <f t="shared" si="2"/>
        <v>UP3439</v>
      </c>
      <c r="C29" s="119" t="str">
        <f t="shared" si="3"/>
        <v>Daurala</v>
      </c>
      <c r="D29" s="41" t="s">
        <v>277</v>
      </c>
      <c r="E29" s="65">
        <v>45888</v>
      </c>
      <c r="F29" s="38" t="s">
        <v>278</v>
      </c>
      <c r="G29" s="49" t="s">
        <v>279</v>
      </c>
      <c r="H29" s="49" t="s">
        <v>280</v>
      </c>
      <c r="I29" s="120" t="s">
        <v>257</v>
      </c>
      <c r="J29" s="120" t="s">
        <v>260</v>
      </c>
      <c r="K29" s="120" t="s">
        <v>264</v>
      </c>
      <c r="L29" s="11">
        <v>358888053</v>
      </c>
      <c r="M29" s="65" t="s">
        <v>265</v>
      </c>
      <c r="N29" s="124">
        <v>30000</v>
      </c>
      <c r="O29" s="124">
        <v>480</v>
      </c>
      <c r="P29" s="121" t="s">
        <v>139</v>
      </c>
      <c r="Q29" s="80">
        <v>45750</v>
      </c>
      <c r="R29" s="124">
        <v>670</v>
      </c>
      <c r="S29" s="124">
        <v>480</v>
      </c>
      <c r="T29" s="124">
        <v>0</v>
      </c>
      <c r="U29" s="125">
        <f t="shared" si="1"/>
        <v>190</v>
      </c>
      <c r="V29" s="117" t="s">
        <v>202</v>
      </c>
      <c r="W29" s="122" t="s">
        <v>305</v>
      </c>
    </row>
    <row r="30" spans="1:23" ht="25" customHeight="1" x14ac:dyDescent="0.3">
      <c r="A30" s="64">
        <v>26</v>
      </c>
      <c r="B30" s="60" t="str">
        <f t="shared" si="2"/>
        <v>UP3439</v>
      </c>
      <c r="C30" s="119" t="str">
        <f t="shared" si="3"/>
        <v>Daurala</v>
      </c>
      <c r="D30" s="41" t="s">
        <v>277</v>
      </c>
      <c r="E30" s="65">
        <v>45888</v>
      </c>
      <c r="F30" s="38" t="s">
        <v>278</v>
      </c>
      <c r="G30" s="49" t="s">
        <v>279</v>
      </c>
      <c r="H30" s="49" t="s">
        <v>280</v>
      </c>
      <c r="I30" s="120" t="s">
        <v>257</v>
      </c>
      <c r="J30" s="120" t="s">
        <v>260</v>
      </c>
      <c r="K30" s="120" t="s">
        <v>264</v>
      </c>
      <c r="L30" s="11">
        <v>358888053</v>
      </c>
      <c r="M30" s="65" t="s">
        <v>265</v>
      </c>
      <c r="N30" s="124">
        <v>30000</v>
      </c>
      <c r="O30" s="124">
        <v>480</v>
      </c>
      <c r="P30" s="121" t="s">
        <v>139</v>
      </c>
      <c r="Q30" s="80">
        <v>45757</v>
      </c>
      <c r="R30" s="124">
        <v>670</v>
      </c>
      <c r="S30" s="124">
        <v>480</v>
      </c>
      <c r="T30" s="124">
        <v>0</v>
      </c>
      <c r="U30" s="125">
        <f t="shared" si="1"/>
        <v>190</v>
      </c>
      <c r="V30" s="117" t="s">
        <v>202</v>
      </c>
      <c r="W30" s="122" t="s">
        <v>306</v>
      </c>
    </row>
    <row r="31" spans="1:23" ht="25" customHeight="1" x14ac:dyDescent="0.3">
      <c r="A31" s="64">
        <v>27</v>
      </c>
      <c r="B31" s="60" t="str">
        <f t="shared" si="2"/>
        <v/>
      </c>
      <c r="C31" s="119" t="str">
        <f t="shared" si="3"/>
        <v/>
      </c>
      <c r="D31" s="41" t="str">
        <f t="shared" ref="D31:D70" si="4">IF(J31&lt;&gt;"", $D$5, "")</f>
        <v/>
      </c>
      <c r="E31" s="65"/>
      <c r="F31" s="38" t="str">
        <f t="shared" ref="F31:F70" si="5">IF(J31&lt;&gt;"", $F$5, "")</f>
        <v/>
      </c>
      <c r="G31" s="49" t="str">
        <f t="shared" ref="G31:G70" si="6">IF(J31&lt;&gt;"", $G$5, "")</f>
        <v/>
      </c>
      <c r="H31" s="49" t="str">
        <f t="shared" ref="H31:H70" si="7">IF(J31&lt;&gt;"", $H$5, "")</f>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N1" zoomScale="80" zoomScaleNormal="80" workbookViewId="0">
      <selection activeCell="D10" sqref="D10"/>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08984375" style="99" bestFit="1" customWidth="1"/>
    <col min="22" max="23" width="8.7265625" style="99" customWidth="1"/>
    <col min="24" max="24" width="26.08984375" style="99" bestFit="1" customWidth="1"/>
    <col min="25" max="25" width="12.81640625" style="99" bestFit="1" customWidth="1"/>
    <col min="26" max="26" width="27.36328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9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6328125" style="99" bestFit="1" customWidth="1"/>
    <col min="57" max="57" width="10.81640625" style="99" customWidth="1"/>
    <col min="58" max="58" width="15.36328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215</v>
      </c>
      <c r="B1" s="131">
        <v>45888</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31">
        <v>45888</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32">
        <v>0.375</v>
      </c>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2"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250</v>
      </c>
      <c r="E5" s="38" t="s">
        <v>251</v>
      </c>
      <c r="F5" s="38" t="s">
        <v>252</v>
      </c>
      <c r="G5" s="84" t="s">
        <v>253</v>
      </c>
      <c r="H5" s="38" t="s">
        <v>252</v>
      </c>
      <c r="I5" s="84">
        <v>204962</v>
      </c>
      <c r="J5" s="38" t="s">
        <v>254</v>
      </c>
      <c r="K5" s="84">
        <v>204962</v>
      </c>
      <c r="L5" s="84" t="s">
        <v>255</v>
      </c>
      <c r="M5" s="38" t="s">
        <v>256</v>
      </c>
      <c r="N5" s="84">
        <v>463101</v>
      </c>
      <c r="O5" s="84" t="s">
        <v>257</v>
      </c>
      <c r="P5" s="84">
        <v>763900</v>
      </c>
      <c r="Q5" s="38" t="s">
        <v>258</v>
      </c>
      <c r="R5" s="38" t="s">
        <v>259</v>
      </c>
      <c r="S5" s="84" t="s">
        <v>260</v>
      </c>
      <c r="T5" s="84" t="s">
        <v>260</v>
      </c>
      <c r="U5" s="84" t="s">
        <v>261</v>
      </c>
      <c r="V5" s="84" t="s">
        <v>262</v>
      </c>
      <c r="W5" s="84">
        <v>0</v>
      </c>
      <c r="X5" s="38" t="s">
        <v>263</v>
      </c>
      <c r="Y5" s="84">
        <v>358888053</v>
      </c>
      <c r="Z5" s="38" t="s">
        <v>264</v>
      </c>
      <c r="AA5" s="108" t="s">
        <v>265</v>
      </c>
      <c r="AB5" s="84">
        <v>30000</v>
      </c>
      <c r="AC5" s="108"/>
      <c r="AD5" s="84">
        <v>75</v>
      </c>
      <c r="AE5" s="84" t="s">
        <v>266</v>
      </c>
      <c r="AF5" s="84" t="s">
        <v>267</v>
      </c>
      <c r="AG5" s="108" t="s">
        <v>268</v>
      </c>
      <c r="AH5" s="84" t="s">
        <v>269</v>
      </c>
      <c r="AI5" s="108" t="s">
        <v>270</v>
      </c>
      <c r="AJ5" s="84">
        <v>480</v>
      </c>
      <c r="AK5" s="84">
        <v>480</v>
      </c>
      <c r="AL5" s="108" t="s">
        <v>271</v>
      </c>
      <c r="AM5" s="84">
        <v>13219.75</v>
      </c>
      <c r="AN5" s="112">
        <v>4060.25</v>
      </c>
      <c r="AO5" s="112">
        <v>17280</v>
      </c>
      <c r="AP5" s="112">
        <v>16780.25</v>
      </c>
      <c r="AQ5" s="112">
        <v>1612.75</v>
      </c>
      <c r="AR5" s="112">
        <v>18393</v>
      </c>
      <c r="AS5" s="112">
        <v>802.6</v>
      </c>
      <c r="AT5" s="112">
        <v>157.4</v>
      </c>
      <c r="AU5" s="112">
        <v>960</v>
      </c>
      <c r="AV5" s="84">
        <v>38</v>
      </c>
      <c r="AW5" s="84">
        <v>13</v>
      </c>
      <c r="AX5" s="84" t="s">
        <v>272</v>
      </c>
      <c r="AY5" s="108"/>
      <c r="AZ5" s="84"/>
      <c r="BA5" s="84"/>
      <c r="BB5" s="84" t="s">
        <v>273</v>
      </c>
      <c r="BC5" s="84" t="s">
        <v>145</v>
      </c>
      <c r="BD5" s="108"/>
      <c r="BE5" s="84">
        <v>0</v>
      </c>
      <c r="BF5" s="38"/>
      <c r="BG5" s="84" t="s">
        <v>274</v>
      </c>
      <c r="BH5" s="114" t="s">
        <v>275</v>
      </c>
      <c r="BI5" s="38" t="s">
        <v>111</v>
      </c>
      <c r="BJ5" s="85">
        <v>45888</v>
      </c>
      <c r="BK5" s="84"/>
      <c r="BL5" s="38"/>
      <c r="BM5" s="115" t="s">
        <v>119</v>
      </c>
      <c r="BN5" s="116" t="s">
        <v>200</v>
      </c>
      <c r="BO5" s="84" t="s">
        <v>245</v>
      </c>
      <c r="BP5" s="84">
        <v>17250</v>
      </c>
      <c r="BQ5" s="117" t="s">
        <v>202</v>
      </c>
      <c r="BR5" s="130" t="s">
        <v>276</v>
      </c>
    </row>
    <row r="6" spans="1:70" s="113" customFormat="1" ht="15" customHeight="1" x14ac:dyDescent="0.35">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5">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5">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5">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5">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5">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5">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2025-05-06T06:37:39Z</cp:lastPrinted>
  <dcterms:created xsi:type="dcterms:W3CDTF">2023-04-07T11:05:50Z</dcterms:created>
  <dcterms:modified xsi:type="dcterms:W3CDTF">2025-08-20T19:09:40Z</dcterms:modified>
</cp:coreProperties>
</file>