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Chharichaka Theft cases/"/>
    </mc:Choice>
  </mc:AlternateContent>
  <xr:revisionPtr revIDLastSave="15" documentId="8_{C27C466D-9178-4F6F-B84D-27DAA358BABB}" xr6:coauthVersionLast="47" xr6:coauthVersionMax="47" xr10:uidLastSave="{5B69B441-EC29-4AF4-BB30-4F645B75FBA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3"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<sst xmlns="http://schemas.openxmlformats.org/spreadsheetml/2006/main" count="306" uniqueCount="275">
  <si>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</si>
  <si>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</si>
  <si>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</si>
  <si>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</si>
  <si>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</si>
  <si>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</si>
  <si>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</si>
  <si>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</si>
  <si>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</si>
  <si>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</si>
  <si>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</si>
  <si>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</si>
  <si>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</si>
  <si>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</si>
  <si>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</si>
  <si>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</si>
  <si>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</si>
  <si>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</si>
  <si>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</si>
  <si>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</si>
  <si>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</si>
  <si>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</si>
  <si>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</si>
  <si>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</si>
  <si>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</si>
  <si>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</si>
  <si>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</si>
  <si>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</si>
  <si>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</si>
  <si>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</si>
  <si>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</si>
  <si>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</si>
  <si>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</si>
  <si>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</si>
  <si>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</si>
  <si>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</si>
  <si>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</si>
  <si>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</si>
  <si>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</si>
  <si>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</si>
  <si>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</si>
  <si>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</si>
  <si>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</si>
  <si>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</si>
  <si>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</si>
  <si>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</si>
  <si>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</si>
  <si>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</si>
  <si>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</si>
  <si>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</si>
  <si>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</si>
  <si>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</si>
  <si>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</si>
  <si>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</si>
  <si>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</si>
  <si>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</si>
  <si>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</si>
  <si>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</si>
  <si>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</si>
  <si>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</si>
  <si>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</si>
  <si>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</si>
  <si>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</si>
  <si>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</si>
  <si>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</si>
  <si>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</si>
  <si>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</si>
  <si>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</si>
  <si>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</si>
  <si>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</si>
  <si>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</si>
  <si>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</si>
  <si>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</si>
  <si>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</si>
  <si>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</si>
  <si>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</si>
  <si>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</si>
  <si>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</si>
  <si>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</si>
  <si>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</si>
  <si>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</si>
  <si>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</si>
  <si>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</si>
  <si>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</si>
  <si>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</si>
  <si>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</si>
  <si>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</si>
  <si>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</si>
  <si>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</si>
  <si>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</si>
  <si>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</si>
  <si>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</si>
  <si>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</si>
  <si>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</si>
  <si>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</si>
  <si>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</si>
  <si>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</si>
  <si>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</si>
  <si>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</si>
  <si>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</si>
  <si>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</si>
  <si>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</si>
  <si>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</si>
  <si>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</si>
  <si>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</si>
  <si>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</si>
  <si>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</si>
  <si>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</si>
  <si>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</si>
  <si>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</si>
  <si>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</si>
  <si>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</si>
  <si>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</si>
  <si>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</si>
  <si>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</si>
  <si>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</si>
  <si>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</si>
  <si>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</si>
  <si>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</si>
  <si>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</si>
  <si>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</si>
  <si>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</si>
  <si>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</si>
  <si>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</si>
  <si>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</si>
  <si>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</si>
  <si>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</si>
  <si>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</si>
  <si>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</si>
  <si>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</si>
  <si>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</si>
  <si>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</si>
  <si>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</si>
  <si>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</si>
  <si>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</si>
  <si>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</si>
  <si>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</si>
  <si>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</si>
  <si>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</si>
  <si>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</si>
  <si>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</si>
  <si>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</si>
  <si>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</si>
  <si>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</si>
  <si>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</si>
  <si>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</si>
  <si>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</si>
  <si>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</si>
  <si>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</si>
  <si>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</si>
  <si>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</si>
  <si>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</si>
  <si>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</si>
  <si>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</si>
  <si>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</si>
  <si>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</si>
  <si>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</si>
  <si>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</si>
  <si>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</si>
  <si>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</si>
  <si>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</si>
  <si>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</si>
  <si>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</si>
  <si>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</si>
  <si>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</si>
  <si>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</si>
  <si>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</si>
  <si>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</si>
  <si>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</si>
  <si>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</si>
  <si>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</si>
  <si>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</si>
  <si>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</si>
  <si>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</si>
  <si>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</si>
  <si>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</si>
  <si>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</si>
  <si>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</si>
  <si>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</si>
  <si>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</si>
  <si>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</si>
  <si>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</si>
  <si>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</si>
  <si>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</si>
  <si>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</si>
  <si>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</si>
  <si>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</si>
  <si>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</si>
  <si>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</si>
  <si>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</si>
  <si>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</si>
  <si>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</si>
  <si>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</si>
  <si>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</si>
  <si>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</si>
  <si>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</si>
  <si>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</si>
  <si>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</si>
  <si>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</si>
  <si>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</si>
  <si>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</si>
  <si>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</si>
  <si>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</si>
  <si>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</si>
  <si>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</si>
  <si>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</si>
  <si>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</si>
  <si>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</si>
  <si>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</si>
  <si>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</si>
  <si>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</si>
  <si>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</si>
  <si>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</si>
  <si>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</si>
  <si>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</si>
  <si>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</si>
  <si>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</si>
  <si>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</si>
  <si>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</si>
  <si>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</si>
  <si>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</si>
  <si>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</si>
  <si>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</si>
  <si>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</si>
  <si>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</si>
  <si>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</si>
  <si>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</si>
  <si>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</si>
  <si>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</si>
  <si>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</si>
  <si>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</si>
  <si>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</si>
  <si>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</si>
  <si>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</si>
  <si>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</si>
  <si>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</si>
  <si>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</si>
  <si>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</si>
  <si>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</si>
  <si>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</si>
  <si>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</si>
  <si>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</si>
  <si>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</si>
  <si>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</si>
  <si>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</si>
  <si>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</si>
  <si>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</si>
  <si>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</si>
  <si>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Dual Staff</t>
  </si>
  <si>
    <t>Available &amp; Updated</t>
  </si>
  <si>
    <t xml:space="preserve">	
Sanjaya Kumar Sahoo/ SF0070624</t>
  </si>
  <si>
    <t>BQM</t>
  </si>
  <si>
    <t>OR2669</t>
  </si>
  <si>
    <t>Charichhaka(Nimapada)</t>
  </si>
  <si>
    <t>Sakhigopal</t>
  </si>
  <si>
    <t>Bhubaneswar</t>
  </si>
  <si>
    <t>According to the BM and BQM statement dated 09-08-25, staff member Uttam Kumar Khandai reported that while returning from the field, Rs. 43,027 was stolen, for which an FIR was filed on the same date. Additionally, on 11-08-25, Rs. 7,90,918 was stolen from the locker, for which an FIR was filed on 27-08-25. A complaint has already been registered against BM Sunakara Sahoo (SF0099415), complaint number FN25-26-01879, and BQM Lokanath Samantaray (SF0056663), complaint number FN25-26-01880. Both staff members were suspended on 06-09-25, respectively. However, they are still present at the branch.</t>
  </si>
  <si>
    <t>Ramesh Chandra Sahoo</t>
  </si>
  <si>
    <t>SF0098077</t>
  </si>
  <si>
    <t>Manoj Kumar Badatia</t>
  </si>
  <si>
    <t>SF0088861</t>
  </si>
  <si>
    <t>CM</t>
  </si>
  <si>
    <t>Both Keys are kept by  BQM  on office godrej for bank deposit in first half purpose till 11/08/2025 but on 11/08/2025 BQM informed me that BQM key was lost then we informed senior's sir about it and we mail to HO for another BQM  key. On 18/08/2025 we had received another BQM key through postal and we shoot video and open the locker but there was cash missing Rs 790918/-. Then we informed about it and same day  we informed  to charichhak P.S.  and F.I.R. was filed on 27/08/2025 and investigation is going on. we had collected CCTV footage and more evidence given to Charichhak P.S. to take strong action against culprit.Please findout the culprit as soon as for my future. On 06/09/2025 BM(SUNAKAR SAHOO) AND BQM(LOKANATH SAMANTARA) had received suspended letter from management dept.But as per V.P. sir , A.V.P. sir and CHARICHHAK police instruction we had stayed in branch.</t>
  </si>
  <si>
    <t>FIR Filled</t>
  </si>
  <si>
    <t>Manoj Kumar Badatia/SF0088861</t>
  </si>
  <si>
    <t>Bhagaban Swain/SF0097828</t>
  </si>
  <si>
    <t>Santosh Kumar Sahoo/SF0071004</t>
  </si>
  <si>
    <t>Suspended-Working in Branch</t>
  </si>
  <si>
    <t>Business</t>
  </si>
  <si>
    <t>Completed-Report Submitted</t>
  </si>
  <si>
    <t>Fraud has been done by EX cm .</t>
  </si>
  <si>
    <t>SF0056663</t>
  </si>
  <si>
    <t xml:space="preserve"> Lokanatha Samantaray</t>
  </si>
  <si>
    <t xml:space="preserve"> BQM</t>
  </si>
  <si>
    <t xml:space="preserve">
FN25-26-01880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</si>
</sst>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X1" zoomScaleNormal="100" workbookViewId="0">
      <pane ySplit="4" topLeftCell="A5" activePane="bottomLeft" state="frozen"/>
      <selection pane="bottomLeft" activeCell="AA5" sqref="A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5" thickBot="1" x14ac:dyDescent="0.4">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4">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Charichhaka(Nimapada)</v>
      </c>
      <c r="D5" s="63" t="str">
        <f>IF('Physical Cash at Safe'!D28="Yes", 'Physical Cash at Safe'!A4, 'Borrower Wise Details'!C5)</f>
        <v>OR2669</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Bhubaneswar</v>
      </c>
      <c r="G5" s="61">
        <v>45879</v>
      </c>
      <c r="H5" s="107" t="s">
        <v>268</v>
      </c>
      <c r="I5" s="61">
        <v>45889</v>
      </c>
      <c r="J5" s="74" t="str">
        <f>IF('Physical Cash at Safe'!D28="Yes",'Physical Cash at Safe'!E28,IF('Borrower Wise Details'!D5&lt;&gt;"",'Borrower Wise Details'!D5,""))</f>
        <v xml:space="preserve">
FN25-26-01880</v>
      </c>
      <c r="K5" s="81">
        <v>0</v>
      </c>
      <c r="L5" s="82">
        <v>0</v>
      </c>
      <c r="M5" s="82">
        <v>0</v>
      </c>
      <c r="N5" s="132" t="s">
        <v>264</v>
      </c>
      <c r="O5" s="133" t="s">
        <v>265</v>
      </c>
      <c r="P5" s="133" t="s">
        <v>266</v>
      </c>
      <c r="Q5" s="133" t="s">
        <v>250</v>
      </c>
      <c r="R5" s="75" t="str">
        <f>IF('Physical Cash at Safe'!$D$28="Yes", 'Physical Cash at Safe'!$A$28, IF('Borrower Wise Details'!F5&lt;&gt;"", 'Borrower Wise Details'!F5, ""))</f>
        <v xml:space="preserve"> Lokanatha Samantaray</v>
      </c>
      <c r="S5" s="74" t="str">
        <f>IF('Physical Cash at Safe'!$D$28="Yes", 'Physical Cash at Safe'!$C$28, IF('Borrower Wise Details'!H5&lt;&gt;"", 'Borrower Wise Details'!H5, ""))</f>
        <v xml:space="preserve"> BQM</v>
      </c>
      <c r="T5" s="74" t="str">
        <f>IF('Physical Cash at Safe'!$D$28="Yes", 'Physical Cash at Safe'!$B$28, IF('Borrower Wise Details'!G5&lt;&gt;"", 'Borrower Wise Details'!G5, ""))</f>
        <v>SF0056663</v>
      </c>
      <c r="U5" s="77" t="s">
        <v>267</v>
      </c>
      <c r="V5" s="61">
        <v>45906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269</v>
      </c>
      <c r="Z5" s="61">
        <v>45915</v>
      </c>
      <c r="AA5" s="61">
        <v>45919</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790918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790918</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45915</v>
      </c>
      <c r="AH5" s="70" t="s">
        <v>270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Charichhaka(Nimapada)</v>
      </c>
      <c r="C5" s="50" t="str">
        <f>IF('Fraud Investigation Report'!D5="", "", 'Fraud Investigation Report'!D5)</f>
        <v>OR2669</v>
      </c>
      <c r="D5" s="68" t="str">
        <f>IF(OR('Fraud Investigation Report'!R5="", 'Fraud Investigation Report'!R5=0), "", 'Fraud Investigation Report'!R5)</f>
        <v xml:space="preserve"> Lokanatha Samantaray</v>
      </c>
      <c r="E5" s="68" t="str">
        <f>IF(OR('Fraud Investigation Report'!T5="", 'Fraud Investigation Report'!T5=0), "", 'Fraud Investigation Report'!T5)</f>
        <v>SF0056663</v>
      </c>
      <c r="F5" s="68" t="str">
        <f>IF(OR('Fraud Investigation Report'!S5="", 'Fraud Investigation Report'!S5=0), "", 'Fraud Investigation Report'!S5)</f>
        <v xml:space="preserve"> BQM</v>
      </c>
      <c r="G5" s="50" t="str">
        <f>IF('Fraud Investigation Report'!J5="", "", 'Fraud Investigation Report'!J5)</f>
        <v xml:space="preserve">
FN25-26-01880</v>
      </c>
      <c r="H5" s="69">
        <f>IF(OR(ISNUMBER(SEARCH("Safe Locker Cash Siphoned Off",'Fraud Investigation Report'!W5)), ISNUMBER(SEARCH("Safe Locker Cash Siphoned Off",'Fraud Investigation Report'!X5))), 'Physical Cash at Safe'!$A$30, "")</f>
        <v>790918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790918</v>
      </c>
      <c r="O5" s="69">
        <f>IF('Fraud Investigation Report'!AD5="", "", 'Fraud Investigation Report'!AD5)</f>
        <v>0</v>
      </c>
      <c r="P5" s="126">
        <f>IF(AND(N5="", O5=""), "", IF(O5="", N5, N5 - IF(ISNUMBER(O5), O5, 0)))</f>
        <v>790918</v>
      </c>
      <c r="Q5" s="49"/>
      <c r="R5" s="84" t="s">
        <v>263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tabSelected="1" zoomScaleNormal="100" workbookViewId="0">
      <pane ySplit="2" topLeftCell="A3" activePane="bottomLeft" state="frozen"/>
      <selection pane="bottomLeft" activeCell="E13" sqref="E1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252</v>
      </c>
      <c r="B4" s="41" t="s">
        <v>253</v>
      </c>
      <c r="C4" s="41" t="s">
        <v>254</v>
      </c>
      <c r="D4" s="41" t="s">
        <v>255</v>
      </c>
      <c r="E4" s="41" t="s">
        <v>255</v>
      </c>
    </row>
    <row r="5" spans="1:5" ht="35.25" customHeight="1" x14ac:dyDescent="0.35">
      <c r="A5" s="17" t="s">
        <v>5</v>
      </c>
      <c r="B5" s="17" t="s">
        <v>99</v>
      </c>
      <c r="C5" s="17" t="s">
        <v>216</v>
      </c>
      <c r="D5" s="17" t="s">
        <v>100</v>
      </c>
      <c r="E5" s="17" t="s">
        <v>69</v>
      </c>
    </row>
    <row r="6" spans="1:5" ht="25.5" customHeight="1" x14ac:dyDescent="0.35">
      <c r="A6" s="42" t="s">
        <v>247</v>
      </c>
      <c r="B6" s="18">
        <v>45915</v>
      </c>
      <c r="C6" s="18">
        <v>45914</v>
      </c>
      <c r="D6" s="18">
        <v>45915</v>
      </c>
      <c r="E6" s="19">
        <v>0.45833333333333331</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160</v>
      </c>
      <c r="C11" s="23">
        <f>B11*A11</f>
        <v>80000</v>
      </c>
      <c r="D11" s="25">
        <v>160</v>
      </c>
      <c r="E11" s="23">
        <f t="shared" ref="E11:E17" si="0">D11*A11</f>
        <v>80000</v>
      </c>
    </row>
    <row r="12" spans="1:5" ht="14.5" x14ac:dyDescent="0.35">
      <c r="A12" s="24">
        <v>200</v>
      </c>
      <c r="B12" s="25">
        <v>9</v>
      </c>
      <c r="C12" s="23">
        <f>B12*A12</f>
        <v>1800</v>
      </c>
      <c r="D12" s="25">
        <v>9</v>
      </c>
      <c r="E12" s="23">
        <f t="shared" si="0"/>
        <v>1800</v>
      </c>
    </row>
    <row r="13" spans="1:5" ht="14.5" x14ac:dyDescent="0.35">
      <c r="A13" s="24">
        <v>100</v>
      </c>
      <c r="B13" s="25">
        <v>42</v>
      </c>
      <c r="C13" s="23">
        <f t="shared" ref="C13:C17" si="1">B13*A13</f>
        <v>4200</v>
      </c>
      <c r="D13" s="25">
        <v>42</v>
      </c>
      <c r="E13" s="23">
        <f t="shared" si="0"/>
        <v>4200</v>
      </c>
    </row>
    <row r="14" spans="1:5" ht="14.5" x14ac:dyDescent="0.35">
      <c r="A14" s="24">
        <v>50</v>
      </c>
      <c r="B14" s="25">
        <v>4</v>
      </c>
      <c r="C14" s="23">
        <f t="shared" si="1"/>
        <v>200</v>
      </c>
      <c r="D14" s="25">
        <v>4</v>
      </c>
      <c r="E14" s="23">
        <f t="shared" si="0"/>
        <v>200</v>
      </c>
    </row>
    <row r="15" spans="1:5" ht="14.5" x14ac:dyDescent="0.35">
      <c r="A15" s="24">
        <v>20</v>
      </c>
      <c r="B15" s="25">
        <v>3</v>
      </c>
      <c r="C15" s="23">
        <f t="shared" si="1"/>
        <v>60</v>
      </c>
      <c r="D15" s="25">
        <v>3</v>
      </c>
      <c r="E15" s="23">
        <f t="shared" si="0"/>
        <v>60</v>
      </c>
    </row>
    <row r="16" spans="1:5" ht="14.5" x14ac:dyDescent="0.35">
      <c r="A16" s="24">
        <v>10</v>
      </c>
      <c r="B16" s="25">
        <v>4</v>
      </c>
      <c r="C16" s="23">
        <f t="shared" si="1"/>
        <v>40</v>
      </c>
      <c r="D16" s="25">
        <v>4</v>
      </c>
      <c r="E16" s="23">
        <f t="shared" si="0"/>
        <v>40</v>
      </c>
    </row>
    <row r="17" spans="1:5" ht="14.5" x14ac:dyDescent="0.35">
      <c r="A17" s="24">
        <v>5</v>
      </c>
      <c r="B17" s="25"/>
      <c r="C17" s="23">
        <f t="shared" si="1"/>
        <v>0</v>
      </c>
      <c r="D17" s="25"/>
      <c r="E17" s="23">
        <f t="shared" si="0"/>
        <v>0</v>
      </c>
    </row>
    <row r="18" spans="1:5" ht="14.5" x14ac:dyDescent="0.35">
      <c r="A18" s="26" t="s">
        <v>75</v>
      </c>
      <c r="B18" s="27">
        <v>833946</v>
      </c>
      <c r="C18" s="23">
        <f>B18</f>
        <v>833946</v>
      </c>
      <c r="D18" s="27">
        <v>1</v>
      </c>
      <c r="E18" s="28">
        <f>D18</f>
        <v>1</v>
      </c>
    </row>
    <row r="19" spans="1:5" ht="14.5" x14ac:dyDescent="0.35">
      <c r="A19" s="29"/>
      <c r="B19" s="30" t="s">
        <v>76</v>
      </c>
      <c r="C19" s="31">
        <f>SUM(C10:C18)</f>
        <v>920246</v>
      </c>
      <c r="D19" s="30" t="s">
        <v>76</v>
      </c>
      <c r="E19" s="31">
        <f>SUM(E10:E18)</f>
        <v>86301</v>
      </c>
    </row>
    <row r="20" spans="1:5" ht="30" customHeight="1" x14ac:dyDescent="0.35">
      <c r="A20" s="148" t="s">
        <v>97</v>
      </c>
      <c r="B20" s="149"/>
      <c r="C20" s="32">
        <v>86301</v>
      </c>
      <c r="D20" s="33" t="s">
        <v>91</v>
      </c>
      <c r="E20" s="34">
        <v>43027</v>
      </c>
    </row>
    <row r="21" spans="1:5" ht="30" customHeight="1" x14ac:dyDescent="0.35">
      <c r="A21" s="150" t="s">
        <v>88</v>
      </c>
      <c r="B21" s="151"/>
      <c r="C21" s="34">
        <v>0</v>
      </c>
      <c r="D21" s="33" t="s">
        <v>89</v>
      </c>
      <c r="E21" s="34">
        <v>0</v>
      </c>
    </row>
    <row r="22" spans="1:5" ht="30" customHeight="1" x14ac:dyDescent="0.35">
      <c r="A22" s="150" t="s">
        <v>77</v>
      </c>
      <c r="B22" s="151"/>
      <c r="C22" s="34">
        <v>0</v>
      </c>
      <c r="D22" s="35" t="s">
        <v>78</v>
      </c>
      <c r="E22" s="34"/>
    </row>
    <row r="23" spans="1:5" ht="30" customHeight="1" x14ac:dyDescent="0.35">
      <c r="A23" s="150" t="s">
        <v>79</v>
      </c>
      <c r="B23" s="151"/>
      <c r="C23" s="52">
        <f>(C19+C21)-(E20+E21)-E19</f>
        <v>790918</v>
      </c>
      <c r="D23" s="53" t="s">
        <v>215</v>
      </c>
      <c r="E23" s="34">
        <v>0</v>
      </c>
    </row>
    <row r="24" spans="1:5" ht="82.5" customHeight="1" x14ac:dyDescent="0.35">
      <c r="A24" s="33" t="s">
        <v>80</v>
      </c>
      <c r="B24" s="135" t="s">
        <v>256</v>
      </c>
      <c r="C24" s="135"/>
      <c r="D24" s="135"/>
      <c r="E24" s="135"/>
    </row>
    <row r="25" spans="1:5" ht="57.75" customHeight="1" x14ac:dyDescent="0.35">
      <c r="A25" s="36" t="s">
        <v>81</v>
      </c>
      <c r="B25" s="157" t="s">
        <v>262</v>
      </c>
      <c r="C25" s="157"/>
      <c r="D25" s="157"/>
      <c r="E25" s="157"/>
    </row>
    <row r="26" spans="1:5" ht="20.149999999999999" customHeight="1" x14ac:dyDescent="0.35">
      <c r="A26" s="162" t="s">
        <v>189</v>
      </c>
      <c r="B26" s="162"/>
      <c r="C26" s="162"/>
      <c r="D26" s="162"/>
      <c r="E26" s="162"/>
    </row>
    <row r="27" spans="1:5" ht="27.75" customHeight="1" x14ac:dyDescent="0.35">
      <c r="A27" s="72" t="s">
        <v>142</v>
      </c>
      <c r="B27" s="72" t="s">
        <v>143</v>
      </c>
      <c r="C27" s="72" t="s">
        <v>144</v>
      </c>
      <c r="D27" s="72" t="s">
        <v>185</v>
      </c>
      <c r="E27" s="72" t="s">
        <v>186</v>
      </c>
    </row>
    <row r="28" spans="1:5" ht="30" customHeight="1" x14ac:dyDescent="0.35">
      <c r="A28" s="129" t="s">
        <v>272</v>
      </c>
      <c r="B28" s="41" t="s">
        <v>271</v>
      </c>
      <c r="C28" s="43" t="s">
        <v>273</v>
      </c>
      <c r="D28" s="43" t="s">
        <v>244</v>
      </c>
      <c r="E28" s="79" t="s">
        <v>274</v>
      </c>
    </row>
    <row r="29" spans="1:5" ht="30" customHeight="1" x14ac:dyDescent="0.35">
      <c r="A29" s="72" t="s">
        <v>188</v>
      </c>
      <c r="B29" s="73" t="s">
        <v>187</v>
      </c>
      <c r="C29" s="72" t="s">
        <v>217</v>
      </c>
      <c r="D29" s="160" t="s">
        <v>218</v>
      </c>
      <c r="E29" s="161"/>
    </row>
    <row r="30" spans="1:5" ht="40" customHeight="1" x14ac:dyDescent="0.35">
      <c r="A30" s="127">
        <v>790918</v>
      </c>
      <c r="B30" s="127"/>
      <c r="C30" s="128"/>
      <c r="D30" s="163" t="s">
        <v>191</v>
      </c>
      <c r="E30" s="164"/>
    </row>
    <row r="31" spans="1:5" ht="15" customHeight="1" x14ac:dyDescent="0.35">
      <c r="A31" s="165"/>
      <c r="B31" s="166"/>
      <c r="C31" s="166"/>
      <c r="D31" s="166"/>
      <c r="E31" s="167"/>
    </row>
    <row r="32" spans="1:5" ht="24.75" customHeight="1" x14ac:dyDescent="0.35">
      <c r="A32" s="37" t="s">
        <v>219</v>
      </c>
      <c r="B32" s="38" t="s">
        <v>248</v>
      </c>
      <c r="C32" s="37" t="s">
        <v>82</v>
      </c>
      <c r="D32" s="158" t="s">
        <v>249</v>
      </c>
      <c r="E32" s="159"/>
    </row>
    <row r="33" spans="1:5" ht="18" customHeight="1" x14ac:dyDescent="0.35">
      <c r="A33" s="37" t="s">
        <v>83</v>
      </c>
      <c r="B33" s="106">
        <v>308561</v>
      </c>
      <c r="C33" s="39" t="s">
        <v>84</v>
      </c>
      <c r="D33" s="152">
        <v>305563</v>
      </c>
      <c r="E33" s="153"/>
    </row>
    <row r="34" spans="1:5" ht="26" x14ac:dyDescent="0.35">
      <c r="A34" s="39" t="s">
        <v>220</v>
      </c>
      <c r="B34" s="38" t="s">
        <v>259</v>
      </c>
      <c r="C34" s="39" t="s">
        <v>221</v>
      </c>
      <c r="D34" s="154" t="s">
        <v>257</v>
      </c>
      <c r="E34" s="155"/>
    </row>
    <row r="35" spans="1:5" ht="26" x14ac:dyDescent="0.35">
      <c r="A35" s="39" t="s">
        <v>222</v>
      </c>
      <c r="B35" s="38" t="s">
        <v>260</v>
      </c>
      <c r="C35" s="39" t="s">
        <v>224</v>
      </c>
      <c r="D35" s="154" t="s">
        <v>258</v>
      </c>
      <c r="E35" s="155"/>
    </row>
    <row r="36" spans="1:5" ht="25.5" customHeight="1" x14ac:dyDescent="0.35">
      <c r="A36" s="39" t="s">
        <v>223</v>
      </c>
      <c r="B36" s="38" t="s">
        <v>261</v>
      </c>
      <c r="C36" s="39" t="s">
        <v>225</v>
      </c>
      <c r="D36" s="156" t="s">
        <v>251</v>
      </c>
      <c r="E36" s="15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129"/>
      <c r="E5" s="65"/>
      <c r="F5" s="130"/>
      <c r="G5" s="131"/>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2025-10-09T14:02:39Z</dcterms:modified>
</cp:coreProperties>
</file>