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BH-Jamui-3 CSS/"/>
    </mc:Choice>
  </mc:AlternateContent>
  <xr:revisionPtr revIDLastSave="12" documentId="13_ncr:1_{BEA68768-0972-4CCB-A623-ED1D6AA11913}" xr6:coauthVersionLast="47" xr6:coauthVersionMax="47" xr10:uidLastSave="{90504AC9-F061-45BB-9033-6CABEF00BD9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<sst xmlns="http://schemas.openxmlformats.org/spreadsheetml/2006/main" count="352" uniqueCount="300">
  <si>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</si>
  <si>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</si>
  <si>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</si>
  <si>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</si>
  <si>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</si>
  <si>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</si>
  <si>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</si>
  <si>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</si>
  <si>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</si>
  <si>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</si>
  <si>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</si>
  <si>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</si>
  <si>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</si>
  <si>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</si>
  <si>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</si>
  <si>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</si>
  <si>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</si>
  <si>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</si>
  <si>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</si>
  <si>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</si>
  <si>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</si>
  <si>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</si>
  <si>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</si>
  <si>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</si>
  <si>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</si>
  <si>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</si>
  <si>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</si>
  <si>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</si>
  <si>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</si>
  <si>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</si>
  <si>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</si>
  <si>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</si>
  <si>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</si>
  <si>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</si>
  <si>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</si>
  <si>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</si>
  <si>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</si>
  <si>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</si>
  <si>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</si>
  <si>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</si>
  <si>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</si>
  <si>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</si>
  <si>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</si>
  <si>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</si>
  <si>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</si>
  <si>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</si>
  <si>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</si>
  <si>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</si>
  <si>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</si>
  <si>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</si>
  <si>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</si>
  <si>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</si>
  <si>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</si>
  <si>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</si>
  <si>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</si>
  <si>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</si>
  <si>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</si>
  <si>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</si>
  <si>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</si>
  <si>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</si>
  <si>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</si>
  <si>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</si>
  <si>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</si>
  <si>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</si>
  <si>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</si>
  <si>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</si>
  <si>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</si>
  <si>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</si>
  <si>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</si>
  <si>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</si>
  <si>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</si>
  <si>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</si>
  <si>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</si>
  <si>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</si>
  <si>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</si>
  <si>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</si>
  <si>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</si>
  <si>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</si>
  <si>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</si>
  <si>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</si>
  <si>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</si>
  <si>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</si>
  <si>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</si>
  <si>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</si>
  <si>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</si>
  <si>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</si>
  <si>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</si>
  <si>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</si>
  <si>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</si>
  <si>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</si>
  <si>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</si>
  <si>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</si>
  <si>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</si>
  <si>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</si>
  <si>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</si>
  <si>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</si>
  <si>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</si>
  <si>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</si>
  <si>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</si>
  <si>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</si>
  <si>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</si>
  <si>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</si>
  <si>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</si>
  <si>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</si>
  <si>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</si>
  <si>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</si>
  <si>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</si>
  <si>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</si>
  <si>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</si>
  <si>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</si>
  <si>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</si>
  <si>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</si>
  <si>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</si>
  <si>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</si>
  <si>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</si>
  <si>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</si>
  <si>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</si>
  <si>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</si>
  <si>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</si>
  <si>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</si>
  <si>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</si>
  <si>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</si>
  <si>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</si>
  <si>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</si>
  <si>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</si>
  <si>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</si>
  <si>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</si>
  <si>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</si>
  <si>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</si>
  <si>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</si>
  <si>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</si>
  <si>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</si>
  <si>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</si>
  <si>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</si>
  <si>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</si>
  <si>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</si>
  <si>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</si>
  <si>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</si>
  <si>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</si>
  <si>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</si>
  <si>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</si>
  <si>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</si>
  <si>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</si>
  <si>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</si>
  <si>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</si>
  <si>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</si>
  <si>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</si>
  <si>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</si>
  <si>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</si>
  <si>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</si>
  <si>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</si>
  <si>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</si>
  <si>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</si>
  <si>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</si>
  <si>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</si>
  <si>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</si>
  <si>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</si>
  <si>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</si>
  <si>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</si>
  <si>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</si>
  <si>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</si>
  <si>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</si>
  <si>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</si>
  <si>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</si>
  <si>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</si>
  <si>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</si>
  <si>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</si>
  <si>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</si>
  <si>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</si>
  <si>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</si>
  <si>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</si>
  <si>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</si>
  <si>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</si>
  <si>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</si>
  <si>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</si>
  <si>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</si>
  <si>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</si>
  <si>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</si>
  <si>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</si>
  <si>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</si>
  <si>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</si>
  <si>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</si>
  <si>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</si>
  <si>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</si>
  <si>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</si>
  <si>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</si>
  <si>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</si>
  <si>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</si>
  <si>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</si>
  <si>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</si>
  <si>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</si>
  <si>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</si>
  <si>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</si>
  <si>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</si>
  <si>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</si>
  <si>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</si>
  <si>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</si>
  <si>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</si>
  <si>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</si>
  <si>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</si>
  <si>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</si>
  <si>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</si>
  <si>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</si>
  <si>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</si>
  <si>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</si>
  <si>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</si>
  <si>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</si>
  <si>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</si>
  <si>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</si>
  <si>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</si>
  <si>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</si>
  <si>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</si>
  <si>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</si>
  <si>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</si>
  <si>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</si>
  <si>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</si>
  <si>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</si>
  <si>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</si>
  <si>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</si>
  <si>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</si>
  <si>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</si>
  <si>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</si>
  <si>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</si>
  <si>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</si>
  <si>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</si>
  <si>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</si>
  <si>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</si>
  <si>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</si>
  <si>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</si>
  <si>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</si>
  <si>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</si>
  <si>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</si>
  <si>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</si>
  <si>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</si>
  <si>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</si>
  <si>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</si>
  <si>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</si>
  <si>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</si>
  <si>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</si>
  <si>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</si>
  <si>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</si>
  <si>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</si>
  <si>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</si>
  <si>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</si>
  <si>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</si>
  <si>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</si>
  <si>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</si>
  <si>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</si>
  <si>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BH3936</t>
  </si>
  <si>
    <t>Jamui-3</t>
  </si>
  <si>
    <t>Jamui</t>
  </si>
  <si>
    <t>Patna</t>
  </si>
  <si>
    <t>Bihar-2</t>
  </si>
  <si>
    <t>Dual Staff</t>
  </si>
  <si>
    <t>G-1</t>
  </si>
  <si>
    <t>Vikash Kumar</t>
  </si>
  <si>
    <t>SF0087414</t>
  </si>
  <si>
    <t>BM</t>
  </si>
  <si>
    <t>Available &amp; Updated</t>
  </si>
  <si>
    <t>G-2</t>
  </si>
  <si>
    <t>LO</t>
  </si>
  <si>
    <t>Rohit Kumar</t>
  </si>
  <si>
    <t>SF0086035</t>
  </si>
  <si>
    <t>North</t>
  </si>
  <si>
    <t>Khairma</t>
  </si>
  <si>
    <t>Rohit kumar</t>
  </si>
  <si>
    <t>Laxmipur C19</t>
  </si>
  <si>
    <t>Laxmipur C19 Teliyadih Xpress 21</t>
  </si>
  <si>
    <t>Chetana</t>
  </si>
  <si>
    <t>SSF4449159</t>
  </si>
  <si>
    <t>SC</t>
  </si>
  <si>
    <t>HINDU</t>
  </si>
  <si>
    <t>Agriculture &amp; Farming</t>
  </si>
  <si>
    <t>ANITA DEVI</t>
  </si>
  <si>
    <t>07-Sep-2023</t>
  </si>
  <si>
    <t>10</t>
  </si>
  <si>
    <t>1</t>
  </si>
  <si>
    <t>1 Yrs</t>
  </si>
  <si>
    <t>07 Sep 2023</t>
  </si>
  <si>
    <t>&lt;= 2 Years</t>
  </si>
  <si>
    <t>10-Oct-2023</t>
  </si>
  <si>
    <t>10-Aug-2025</t>
  </si>
  <si>
    <t>Open</t>
  </si>
  <si>
    <t>6203555165</t>
  </si>
  <si>
    <t>Boby Kumar</t>
  </si>
  <si>
    <t xml:space="preserve">Raj kumar </t>
  </si>
  <si>
    <t>SF0076184</t>
  </si>
  <si>
    <t>FIR Not Filled</t>
  </si>
  <si>
    <t>CSS</t>
  </si>
  <si>
    <t>Rajnish Kumar/SF0046465</t>
  </si>
  <si>
    <t>Sashank Verma/SF0078743</t>
  </si>
  <si>
    <t>Vivek Singh/SF0090494</t>
  </si>
  <si>
    <t>Saket Nath Thakur/SF0062081</t>
  </si>
  <si>
    <t>Terminated</t>
  </si>
  <si>
    <t>The employee Raj Kumar collected the an EMI amount Rs. 2030/- on dated :- 02-08-24 from the borrower as per member's statement which was not posted in FIMO account due to which this client is in OD category.</t>
  </si>
  <si>
    <t>Completed-Report Submitted</t>
  </si>
  <si>
    <t>Staff Rajkumar Kumar received the EMI amount Rs. 2030/- on dated :- 02-08-24 which was not posted in FIMO account.</t>
  </si>
  <si>
    <t>According to key register, Key No. G-1, has been available to branch manager Vikash Kumar &amp; Key No. G-2 also has been available to staff Rohit Kumar but both were not present at the office, but during physical cash verification staff LO Kundan Kumar has both keys.</t>
  </si>
  <si>
    <t>FN25-26-01898</t>
  </si>
  <si>
    <t>The employee Raj Kumar EMP ID :- SF0076184, collected the total EMI amount Rs. 2030/- which was not posted in FIMO account.
The last working date of Raj Kumar was on dated :- 06-08-24.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</si>
</sst>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6" fillId="2" borderId="1" xfId="17" applyFont="1" applyFill="1" applyBorder="1" applyAlignment="1" applyProtection="1">
      <alignment horizontal="left" vertical="top" wrapText="1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18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BH3936</v>
      </c>
      <c r="D5" s="63" t="str">
        <f>IF('Physical Cash at Safe'!D28="Yes", 'Physical Cash at Safe'!A4, 'Borrower Wise Details'!C5)</f>
        <v>Jamui-3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45833</v>
      </c>
      <c r="H5" s="107" t="s">
        <v>288</v>
      </c>
      <c r="I5" s="61">
        <v>45890</v>
      </c>
      <c r="J5" s="74" t="str">
        <f>IF('Physical Cash at Safe'!D28="Yes",'Physical Cash at Safe'!E28,IF('Borrower Wise Details'!D5&lt;&gt;"",'Borrower Wise Details'!D5,""))</f>
        <v>FN25-26-01898</v>
      </c>
      <c r="K5" s="81">
        <v>1</v>
      </c>
      <c r="L5" s="82">
        <v>2030</v>
      </c>
      <c r="M5" s="82">
        <v>0</v>
      </c>
      <c r="N5" s="82" t="s">
        <v>289</v>
      </c>
      <c r="O5" s="82" t="s">
        <v>290</v>
      </c>
      <c r="P5" s="82" t="s">
        <v>291</v>
      </c>
      <c r="Q5" s="82" t="s">
        <v>292</v>
      </c>
      <c r="R5" s="75" t="str">
        <f>IF('Physical Cash at Safe'!$D$28="Yes", 'Physical Cash at Safe'!$A$28, IF('Borrower Wise Details'!F5&lt;&gt;"", 'Borrower Wise Details'!F5, ""))</f>
        <v xml:space="preserve">Raj kumar 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SF0076184</v>
      </c>
      <c r="U5" s="77" t="s">
        <v>293</v>
      </c>
      <c r="V5" s="61">
        <v>45510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295</v>
      </c>
      <c r="Z5" s="61">
        <v>45887</v>
      </c>
      <c r="AA5" s="61">
        <v>45887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2030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2030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45890</v>
      </c>
      <c r="AH5" s="70" t="s">
        <v>299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O5" activePane="bottomRight" state="frozen"/>
      <selection pane="topRight" activeCell="B1" sqref="B1"/>
      <selection pane="bottomLeft" activeCell="A5" sqref="A5"/>
      <selection pane="bottomRight" activeCell="Z5" sqref="Z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BH3936</v>
      </c>
      <c r="C5" s="50" t="str">
        <f>IF('Fraud Investigation Report'!D5="", "", 'Fraud Investigation Report'!D5)</f>
        <v>Jamui-3</v>
      </c>
      <c r="D5" s="68" t="str">
        <f>IF(OR('Fraud Investigation Report'!R5="", 'Fraud Investigation Report'!R5=0), "", 'Fraud Investigation Report'!R5)</f>
        <v xml:space="preserve">Raj kumar </v>
      </c>
      <c r="E5" s="68" t="str">
        <f>IF(OR('Fraud Investigation Report'!T5="", 'Fraud Investigation Report'!T5=0), "", 'Fraud Investigation Report'!T5)</f>
        <v>SF0076184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FN25-26-01898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2030</v>
      </c>
      <c r="Q5" s="49"/>
      <c r="R5" s="84" t="s">
        <v>287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1796875" customWidth="1"/>
    <col min="2" max="2" width="20.1796875" customWidth="1"/>
    <col min="3" max="3" width="22.26953125" customWidth="1"/>
    <col min="4" max="4" width="20.453125" customWidth="1"/>
    <col min="5" max="5" width="18.90625" customWidth="1"/>
    <col min="6" max="6" width="1" customWidth="1"/>
    <col min="7" max="16384" width="9.26953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248</v>
      </c>
      <c r="B4" s="41" t="s">
        <v>249</v>
      </c>
      <c r="C4" s="41" t="s">
        <v>250</v>
      </c>
      <c r="D4" s="41" t="s">
        <v>250</v>
      </c>
      <c r="E4" s="41" t="s">
        <v>251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252</v>
      </c>
      <c r="B6" s="18">
        <v>45887</v>
      </c>
      <c r="C6" s="18">
        <v>45884</v>
      </c>
      <c r="D6" s="18">
        <v>45887</v>
      </c>
      <c r="E6" s="19">
        <v>0.41666666666666669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74</v>
      </c>
      <c r="C11" s="23">
        <f>B11*A11</f>
        <v>37000</v>
      </c>
      <c r="D11" s="25">
        <v>132</v>
      </c>
      <c r="E11" s="23">
        <f t="shared" ref="E11:E17" si="0">D11*A11</f>
        <v>66000</v>
      </c>
    </row>
    <row r="12" spans="1:5" ht="14.5" x14ac:dyDescent="0.35">
      <c r="A12" s="24">
        <v>200</v>
      </c>
      <c r="B12" s="25">
        <v>135</v>
      </c>
      <c r="C12" s="23">
        <f>B12*A12</f>
        <v>27000</v>
      </c>
      <c r="D12" s="25">
        <v>38</v>
      </c>
      <c r="E12" s="23">
        <f t="shared" si="0"/>
        <v>7600</v>
      </c>
    </row>
    <row r="13" spans="1:5" ht="14.5" x14ac:dyDescent="0.35">
      <c r="A13" s="24">
        <v>100</v>
      </c>
      <c r="B13" s="25">
        <v>98</v>
      </c>
      <c r="C13" s="23">
        <f t="shared" ref="C13:C17" si="1">B13*A13</f>
        <v>9800</v>
      </c>
      <c r="D13" s="25">
        <v>28</v>
      </c>
      <c r="E13" s="23">
        <f t="shared" si="0"/>
        <v>2800</v>
      </c>
    </row>
    <row r="14" spans="1:5" ht="14.5" x14ac:dyDescent="0.35">
      <c r="A14" s="24">
        <v>50</v>
      </c>
      <c r="B14" s="25">
        <v>64</v>
      </c>
      <c r="C14" s="23">
        <f t="shared" si="1"/>
        <v>3200</v>
      </c>
      <c r="D14" s="25">
        <v>9</v>
      </c>
      <c r="E14" s="23">
        <f t="shared" si="0"/>
        <v>450</v>
      </c>
    </row>
    <row r="15" spans="1:5" ht="14.5" x14ac:dyDescent="0.35">
      <c r="A15" s="24">
        <v>20</v>
      </c>
      <c r="B15" s="25">
        <v>5</v>
      </c>
      <c r="C15" s="23">
        <f t="shared" si="1"/>
        <v>100</v>
      </c>
      <c r="D15" s="25">
        <v>11</v>
      </c>
      <c r="E15" s="23">
        <f t="shared" si="0"/>
        <v>220</v>
      </c>
    </row>
    <row r="16" spans="1:5" ht="14.5" x14ac:dyDescent="0.35">
      <c r="A16" s="24">
        <v>10</v>
      </c>
      <c r="B16" s="25">
        <v>2</v>
      </c>
      <c r="C16" s="23">
        <f t="shared" si="1"/>
        <v>20</v>
      </c>
      <c r="D16" s="25">
        <v>8</v>
      </c>
      <c r="E16" s="23">
        <f t="shared" si="0"/>
        <v>80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32</v>
      </c>
      <c r="C18" s="23">
        <f>B18</f>
        <v>32</v>
      </c>
      <c r="D18" s="27">
        <v>2</v>
      </c>
      <c r="E18" s="28">
        <f>D18</f>
        <v>2</v>
      </c>
    </row>
    <row r="19" spans="1:5" ht="14.5" x14ac:dyDescent="0.35">
      <c r="A19" s="29"/>
      <c r="B19" s="30" t="s">
        <v>76</v>
      </c>
      <c r="C19" s="31">
        <f>SUM(C10:C18)</f>
        <v>77152</v>
      </c>
      <c r="D19" s="30" t="s">
        <v>76</v>
      </c>
      <c r="E19" s="31">
        <f>SUM(E10:E18)</f>
        <v>77152</v>
      </c>
    </row>
    <row r="20" spans="1:5" ht="30" customHeight="1" x14ac:dyDescent="0.35">
      <c r="A20" s="145" t="s">
        <v>97</v>
      </c>
      <c r="B20" s="146"/>
      <c r="C20" s="32">
        <v>77152</v>
      </c>
      <c r="D20" s="33" t="s">
        <v>91</v>
      </c>
      <c r="E20" s="34">
        <v>0</v>
      </c>
    </row>
    <row r="21" spans="1:5" ht="30" customHeight="1" x14ac:dyDescent="0.3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7" t="s">
        <v>77</v>
      </c>
      <c r="B22" s="148"/>
      <c r="C22" s="34">
        <v>0</v>
      </c>
      <c r="D22" s="35" t="s">
        <v>78</v>
      </c>
      <c r="E22" s="34" t="s">
        <v>200</v>
      </c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32" t="s">
        <v>297</v>
      </c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5"/>
      <c r="D25" s="155"/>
      <c r="E25" s="155"/>
    </row>
    <row r="26" spans="1:5" ht="20.149999999999999" customHeight="1" x14ac:dyDescent="0.35">
      <c r="A26" s="160" t="s">
        <v>190</v>
      </c>
      <c r="B26" s="160"/>
      <c r="C26" s="160"/>
      <c r="D26" s="160"/>
      <c r="E26" s="16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8" t="s">
        <v>219</v>
      </c>
      <c r="E29" s="159"/>
    </row>
    <row r="30" spans="1:5" ht="40" customHeight="1" x14ac:dyDescent="0.35">
      <c r="A30" s="127"/>
      <c r="B30" s="127"/>
      <c r="C30" s="128">
        <f>A30-B30</f>
        <v>0</v>
      </c>
      <c r="D30" s="161"/>
      <c r="E30" s="162"/>
    </row>
    <row r="31" spans="1:5" ht="15" customHeight="1" x14ac:dyDescent="0.35">
      <c r="A31" s="163"/>
      <c r="B31" s="164"/>
      <c r="C31" s="164"/>
      <c r="D31" s="164"/>
      <c r="E31" s="165"/>
    </row>
    <row r="32" spans="1:5" ht="24.75" customHeight="1" x14ac:dyDescent="0.35">
      <c r="A32" s="37" t="s">
        <v>220</v>
      </c>
      <c r="B32" s="38" t="s">
        <v>253</v>
      </c>
      <c r="C32" s="37" t="s">
        <v>82</v>
      </c>
      <c r="D32" s="156" t="s">
        <v>258</v>
      </c>
      <c r="E32" s="157"/>
    </row>
    <row r="33" spans="1:5" ht="18" customHeight="1" x14ac:dyDescent="0.35">
      <c r="A33" s="37" t="s">
        <v>83</v>
      </c>
      <c r="B33" s="106" t="s">
        <v>254</v>
      </c>
      <c r="C33" s="39" t="s">
        <v>84</v>
      </c>
      <c r="D33" s="149" t="s">
        <v>259</v>
      </c>
      <c r="E33" s="150"/>
    </row>
    <row r="34" spans="1:5" ht="26" x14ac:dyDescent="0.35">
      <c r="A34" s="39" t="s">
        <v>221</v>
      </c>
      <c r="B34" s="38" t="s">
        <v>255</v>
      </c>
      <c r="C34" s="39" t="s">
        <v>222</v>
      </c>
      <c r="D34" s="151" t="s">
        <v>261</v>
      </c>
      <c r="E34" s="152"/>
    </row>
    <row r="35" spans="1:5" ht="26" x14ac:dyDescent="0.35">
      <c r="A35" s="39" t="s">
        <v>223</v>
      </c>
      <c r="B35" s="38" t="s">
        <v>256</v>
      </c>
      <c r="C35" s="39" t="s">
        <v>225</v>
      </c>
      <c r="D35" s="151" t="s">
        <v>262</v>
      </c>
      <c r="E35" s="152"/>
    </row>
    <row r="36" spans="1:5" ht="25.5" customHeight="1" x14ac:dyDescent="0.35">
      <c r="A36" s="39" t="s">
        <v>224</v>
      </c>
      <c r="B36" s="38" t="s">
        <v>257</v>
      </c>
      <c r="C36" s="39" t="s">
        <v>226</v>
      </c>
      <c r="D36" s="153" t="s">
        <v>260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77" zoomScaleNormal="77" workbookViewId="0">
      <selection activeCell="A5" sqref="A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BH3936</v>
      </c>
      <c r="C5" s="119" t="str">
        <f>IF('Loan Outstanding Report'!$H$5="", "", 'Loan Outstanding Report'!$H$5)</f>
        <v>Jamui-3</v>
      </c>
      <c r="D5" s="41" t="s">
        <v>298</v>
      </c>
      <c r="E5" s="65">
        <v>45887</v>
      </c>
      <c r="F5" s="38" t="s">
        <v>285</v>
      </c>
      <c r="G5" s="49" t="s">
        <v>286</v>
      </c>
      <c r="H5" s="49" t="s">
        <v>260</v>
      </c>
      <c r="I5" s="120" t="s">
        <v>266</v>
      </c>
      <c r="J5" s="120" t="s">
        <v>269</v>
      </c>
      <c r="K5" s="120" t="s">
        <v>273</v>
      </c>
      <c r="L5" s="11">
        <v>352815200</v>
      </c>
      <c r="M5" s="65" t="s">
        <v>274</v>
      </c>
      <c r="N5" s="124">
        <v>38000</v>
      </c>
      <c r="O5" s="124">
        <v>2030</v>
      </c>
      <c r="P5" s="121" t="s">
        <v>139</v>
      </c>
      <c r="Q5" s="80">
        <v>45506</v>
      </c>
      <c r="R5" s="124">
        <v>2030</v>
      </c>
      <c r="S5" s="124">
        <v>0</v>
      </c>
      <c r="T5" s="124">
        <v>0</v>
      </c>
      <c r="U5" s="125">
        <f t="shared" ref="U5" si="0">IF(AND(ISBLANK(R5),ISBLANK(S5),ISBLANK(T5)),"",R5-(S5+T5))</f>
        <v>2030</v>
      </c>
      <c r="V5" s="117" t="s">
        <v>202</v>
      </c>
      <c r="W5" s="122" t="s">
        <v>294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topLeftCell="BK1" zoomScale="68" zoomScaleNormal="68" workbookViewId="0">
      <selection activeCell="BR7" sqref="BR7"/>
    </sheetView>
  </sheetViews>
  <sheetFormatPr defaultColWidth="0" defaultRowHeight="14.5" zeroHeight="1" x14ac:dyDescent="0.35"/>
  <cols>
    <col min="1" max="1" width="8.54296875" style="99" customWidth="1"/>
    <col min="2" max="2" width="10.5429687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29">
        <v>45887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30">
        <v>45887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66">
        <v>0.41666666666666669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2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263</v>
      </c>
      <c r="C5" s="38" t="s">
        <v>252</v>
      </c>
      <c r="D5" s="38" t="s">
        <v>251</v>
      </c>
      <c r="E5" s="38" t="s">
        <v>250</v>
      </c>
      <c r="F5" s="38" t="s">
        <v>250</v>
      </c>
      <c r="G5" s="84" t="s">
        <v>248</v>
      </c>
      <c r="H5" s="38" t="s">
        <v>249</v>
      </c>
      <c r="I5" s="84">
        <v>23466</v>
      </c>
      <c r="J5" s="38" t="s">
        <v>264</v>
      </c>
      <c r="K5" s="84">
        <v>23466</v>
      </c>
      <c r="L5" s="84" t="s">
        <v>262</v>
      </c>
      <c r="M5" s="38" t="s">
        <v>265</v>
      </c>
      <c r="N5" s="84">
        <v>424029</v>
      </c>
      <c r="O5" s="84" t="s">
        <v>266</v>
      </c>
      <c r="P5" s="84">
        <v>669064</v>
      </c>
      <c r="Q5" s="38" t="s">
        <v>267</v>
      </c>
      <c r="R5" s="38" t="s">
        <v>268</v>
      </c>
      <c r="S5" s="84" t="s">
        <v>269</v>
      </c>
      <c r="T5" s="84" t="s">
        <v>269</v>
      </c>
      <c r="U5" s="84" t="s">
        <v>270</v>
      </c>
      <c r="V5" s="84" t="s">
        <v>271</v>
      </c>
      <c r="W5" s="84">
        <v>541</v>
      </c>
      <c r="X5" s="38" t="s">
        <v>272</v>
      </c>
      <c r="Y5" s="84">
        <v>352815200</v>
      </c>
      <c r="Z5" s="38" t="s">
        <v>273</v>
      </c>
      <c r="AA5" s="108" t="s">
        <v>274</v>
      </c>
      <c r="AB5" s="84">
        <v>38000</v>
      </c>
      <c r="AC5" s="108" t="s">
        <v>275</v>
      </c>
      <c r="AD5" s="84">
        <v>24</v>
      </c>
      <c r="AE5" s="84" t="s">
        <v>276</v>
      </c>
      <c r="AF5" s="84" t="s">
        <v>277</v>
      </c>
      <c r="AG5" s="108" t="s">
        <v>278</v>
      </c>
      <c r="AH5" s="84" t="s">
        <v>279</v>
      </c>
      <c r="AI5" s="108" t="s">
        <v>280</v>
      </c>
      <c r="AJ5" s="84">
        <v>2030</v>
      </c>
      <c r="AK5" s="84">
        <v>2030</v>
      </c>
      <c r="AL5" s="108" t="s">
        <v>281</v>
      </c>
      <c r="AM5" s="84">
        <v>32080.17</v>
      </c>
      <c r="AN5" s="112">
        <v>10549.83</v>
      </c>
      <c r="AO5" s="112">
        <v>42630</v>
      </c>
      <c r="AP5" s="112">
        <v>5919.83</v>
      </c>
      <c r="AQ5" s="112">
        <v>251.17</v>
      </c>
      <c r="AR5" s="112">
        <v>6171</v>
      </c>
      <c r="AS5" s="112">
        <v>3853.18</v>
      </c>
      <c r="AT5" s="112">
        <v>206.82</v>
      </c>
      <c r="AU5" s="112">
        <v>4060</v>
      </c>
      <c r="AV5" s="84">
        <v>23</v>
      </c>
      <c r="AW5" s="84"/>
      <c r="AX5" s="84"/>
      <c r="AY5" s="108"/>
      <c r="AZ5" s="84"/>
      <c r="BA5" s="84"/>
      <c r="BB5" s="84" t="s">
        <v>282</v>
      </c>
      <c r="BC5" s="84" t="s">
        <v>145</v>
      </c>
      <c r="BD5" s="108"/>
      <c r="BE5" s="84">
        <v>0</v>
      </c>
      <c r="BF5" s="38" t="s">
        <v>269</v>
      </c>
      <c r="BG5" s="84" t="s">
        <v>283</v>
      </c>
      <c r="BH5" s="114" t="s">
        <v>284</v>
      </c>
      <c r="BI5" s="38" t="s">
        <v>110</v>
      </c>
      <c r="BJ5" s="85">
        <v>45887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2030</v>
      </c>
      <c r="BQ5" s="117" t="s">
        <v>202</v>
      </c>
      <c r="BR5" s="118" t="s">
        <v>296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2025-08-18T07:38:49Z</cp:lastPrinted>
  <dcterms:created xsi:type="dcterms:W3CDTF">2023-04-07T11:05:50Z</dcterms:created>
  <dcterms:modified xsi:type="dcterms:W3CDTF">2025-08-21T11:35:48Z</dcterms:modified>
</cp:coreProperties>
</file>