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9" documentId="8_{16DF6FA3-D4CE-4154-87FD-FC5F39CE3FE2}" xr6:coauthVersionLast="47" xr6:coauthVersionMax="47" xr10:uidLastSave="{3C143D8D-C475-4B5F-A423-9AC4632FFB8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<sst xmlns="http://schemas.openxmlformats.org/spreadsheetml/2006/main" count="396" uniqueCount="309">
  <si>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</si>
  <si>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</si>
  <si>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</si>
  <si>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</si>
  <si>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</si>
  <si>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</si>
  <si>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</si>
  <si>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</si>
  <si>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</si>
  <si>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</si>
  <si>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</si>
  <si>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</si>
  <si>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</si>
  <si>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</si>
  <si>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</si>
  <si>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</si>
  <si>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</si>
  <si>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</si>
  <si>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</si>
  <si>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</si>
  <si>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</si>
  <si>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</si>
  <si>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</si>
  <si>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</si>
  <si>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</si>
  <si>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</si>
  <si>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</si>
  <si>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</si>
  <si>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</si>
  <si>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</si>
  <si>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</si>
  <si>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</si>
  <si>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</si>
  <si>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</si>
  <si>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</si>
  <si>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</si>
  <si>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</si>
  <si>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</si>
  <si>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</si>
  <si>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</si>
  <si>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</si>
  <si>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</si>
  <si>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</si>
  <si>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</si>
  <si>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</si>
  <si>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</si>
  <si>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</si>
  <si>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</si>
  <si>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</si>
  <si>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</si>
  <si>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</si>
  <si>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</si>
  <si>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</si>
  <si>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</si>
  <si>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</si>
  <si>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</si>
  <si>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</si>
  <si>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</si>
  <si>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</si>
  <si>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</si>
  <si>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</si>
  <si>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</si>
  <si>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</si>
  <si>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</si>
  <si>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</si>
  <si>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</si>
  <si>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</si>
  <si>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</si>
  <si>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</si>
  <si>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</si>
  <si>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</si>
  <si>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</si>
  <si>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</si>
  <si>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</si>
  <si>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</si>
  <si>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</si>
  <si>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</si>
  <si>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</si>
  <si>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</si>
  <si>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</si>
  <si>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</si>
  <si>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</si>
  <si>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</si>
  <si>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</si>
  <si>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</si>
  <si>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</si>
  <si>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</si>
  <si>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</si>
  <si>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</si>
  <si>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</si>
  <si>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</si>
  <si>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</si>
  <si>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</si>
  <si>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</si>
  <si>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</si>
  <si>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</si>
  <si>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</si>
  <si>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</si>
  <si>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</si>
  <si>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</si>
  <si>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</si>
  <si>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</si>
  <si>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</si>
  <si>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</si>
  <si>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</si>
  <si>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</si>
  <si>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</si>
  <si>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</si>
  <si>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</si>
  <si>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</si>
  <si>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</si>
  <si>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</si>
  <si>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</si>
  <si>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</si>
  <si>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</si>
  <si>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</si>
  <si>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</si>
  <si>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</si>
  <si>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</si>
  <si>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</si>
  <si>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</si>
  <si>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</si>
  <si>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</si>
  <si>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</si>
  <si>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</si>
  <si>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</si>
  <si>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</si>
  <si>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</si>
  <si>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</si>
  <si>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</si>
  <si>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</si>
  <si>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</si>
  <si>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</si>
  <si>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</si>
  <si>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</si>
  <si>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</si>
  <si>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</si>
  <si>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</si>
  <si>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</si>
  <si>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</si>
  <si>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</si>
  <si>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</si>
  <si>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</si>
  <si>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</si>
  <si>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</si>
  <si>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</si>
  <si>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</si>
  <si>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</si>
  <si>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</si>
  <si>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</si>
  <si>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</si>
  <si>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</si>
  <si>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</si>
  <si>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</si>
  <si>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</si>
  <si>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</si>
  <si>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</si>
  <si>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</si>
  <si>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</si>
  <si>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</si>
  <si>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</si>
  <si>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</si>
  <si>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</si>
  <si>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</si>
  <si>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</si>
  <si>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</si>
  <si>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</si>
  <si>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</si>
  <si>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</si>
  <si>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</si>
  <si>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</si>
  <si>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</si>
  <si>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</si>
  <si>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</si>
  <si>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</si>
  <si>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</si>
  <si>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</si>
  <si>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</si>
  <si>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</si>
  <si>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</si>
  <si>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</si>
  <si>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</si>
  <si>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</si>
  <si>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</si>
  <si>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</si>
  <si>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</si>
  <si>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</si>
  <si>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</si>
  <si>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</si>
  <si>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</si>
  <si>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</si>
  <si>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</si>
  <si>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</si>
  <si>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</si>
  <si>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</si>
  <si>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</si>
  <si>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</si>
  <si>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</si>
  <si>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</si>
  <si>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</si>
  <si>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</si>
  <si>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</si>
  <si>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</si>
  <si>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</si>
  <si>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</si>
  <si>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</si>
  <si>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</si>
  <si>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</si>
  <si>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</si>
  <si>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</si>
  <si>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</si>
  <si>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</si>
  <si>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</si>
  <si>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</si>
  <si>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</si>
  <si>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</si>
  <si>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</si>
  <si>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</si>
  <si>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</si>
  <si>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</si>
  <si>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</si>
  <si>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</si>
  <si>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</si>
  <si>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</si>
  <si>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</si>
  <si>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</si>
  <si>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</si>
  <si>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</si>
  <si>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</si>
  <si>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</si>
  <si>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</si>
  <si>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</si>
  <si>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</si>
  <si>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</si>
  <si>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</si>
  <si>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</si>
  <si>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</si>
  <si>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</si>
  <si>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</si>
  <si>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</si>
  <si>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</si>
  <si>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</si>
  <si>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</si>
  <si>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</si>
  <si>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</si>
  <si>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</si>
  <si>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</si>
  <si>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</si>
  <si>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</si>
  <si>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</si>
  <si>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</si>
  <si>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Rajauli</t>
  </si>
  <si>
    <t>BH3951</t>
  </si>
  <si>
    <t>Rajauli-2</t>
  </si>
  <si>
    <t>Sahopur</t>
  </si>
  <si>
    <t>SF0094864</t>
  </si>
  <si>
    <t>Shiv Chand Yadav</t>
  </si>
  <si>
    <t>612795</t>
  </si>
  <si>
    <t xml:space="preserve">dipika </t>
  </si>
  <si>
    <t>Chetana</t>
  </si>
  <si>
    <t>SID951374987948</t>
  </si>
  <si>
    <t>OBC</t>
  </si>
  <si>
    <t>HINDU</t>
  </si>
  <si>
    <t>Bags Business</t>
  </si>
  <si>
    <t>KIRAN DEVI</t>
  </si>
  <si>
    <t>SID951374987955</t>
  </si>
  <si>
    <t>Agriculture &amp; Farming</t>
  </si>
  <si>
    <t>REKHA DEVI</t>
  </si>
  <si>
    <t>23-Sep-2022</t>
  </si>
  <si>
    <t>Mon</t>
  </si>
  <si>
    <t>3</t>
  </si>
  <si>
    <t>5 Yrs</t>
  </si>
  <si>
    <t>13 Oct 2020</t>
  </si>
  <si>
    <t>&gt; 4 to 6 Years</t>
  </si>
  <si>
    <t>05-Nov-2022</t>
  </si>
  <si>
    <t>01-Oct-2024</t>
  </si>
  <si>
    <t>15-Nov-2022</t>
  </si>
  <si>
    <t>15 Oct 2020</t>
  </si>
  <si>
    <t>05-Jan-2023</t>
  </si>
  <si>
    <t>06-Feb-2025</t>
  </si>
  <si>
    <t>Open</t>
  </si>
  <si>
    <t>8850817323</t>
  </si>
  <si>
    <t>9566555645</t>
  </si>
  <si>
    <t>Boby Kumar/ SF0098065</t>
  </si>
  <si>
    <t>Staff Suraj Kumar, collected the EMI amount Rs. 3500/- on dated :- 05-07-25, which was not posted in FIMO account.</t>
  </si>
  <si>
    <t>Staff Suraj Kumar, collected the EMI amount Rs. 3400/- on dated :- 05-07-25 which was not posted in FIMO account.</t>
  </si>
  <si>
    <t>Suraj Kumar</t>
  </si>
  <si>
    <t>LO</t>
  </si>
  <si>
    <t>SF0073279</t>
  </si>
  <si>
    <t>Dual Staff</t>
  </si>
  <si>
    <t>G1</t>
  </si>
  <si>
    <t>Bitu Kumar</t>
  </si>
  <si>
    <t>BM</t>
  </si>
  <si>
    <t>Available &amp; Updated</t>
  </si>
  <si>
    <t>G2</t>
  </si>
  <si>
    <t>BQM</t>
  </si>
  <si>
    <t>SF0047951</t>
  </si>
  <si>
    <t>CSS</t>
  </si>
  <si>
    <t>Absconding</t>
  </si>
  <si>
    <t>Saket Nath Thakur/SF0062081</t>
  </si>
  <si>
    <t>Brijesh Kumar Thakur/SF0072797</t>
  </si>
  <si>
    <t>Ravi Kumar Ranjan/SF0072744</t>
  </si>
  <si>
    <t>Om Prakash Kumar/SF0094717</t>
  </si>
  <si>
    <t>Completed-Report Submitted</t>
  </si>
  <si>
    <t>The employee Suraj Kumar, EMP ID :- SF0073279,  collected the EMI amount Rs. 3400/- on dated :- 05-07-25 which was not posted in FIMO account.</t>
  </si>
  <si>
    <t>The employee Suraj Kumar, EMP ID :- SF0073279, collected the EMI amount Rs. 3500/- on dated :- 05-07-25, which was not posted in FIMO account.</t>
  </si>
  <si>
    <t>Complaint Lodged</t>
  </si>
  <si>
    <t>Complaint raised by borrower to css that she paid her emi but still showing od. Post verification it is observed that 02 borrower affected on collection misappropriation amounting of rs.6900/-.</t>
  </si>
  <si>
    <t>FN25-26-01902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</si>
</sst>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BH3951</v>
      </c>
      <c r="D5" s="63" t="str">
        <f>IF('Physical Cash at Safe'!D28="Yes", 'Physical Cash at Safe'!A4, 'Borrower Wise Details'!C5)</f>
        <v>Rajauli-2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45771</v>
      </c>
      <c r="H5" s="107" t="s">
        <v>297</v>
      </c>
      <c r="I5" s="61">
        <v>45890</v>
      </c>
      <c r="J5" s="74" t="str">
        <f>IF('Physical Cash at Safe'!D28="Yes",'Physical Cash at Safe'!E28,IF('Borrower Wise Details'!D5&lt;&gt;"",'Borrower Wise Details'!D5,""))</f>
        <v>FN25-26-01902</v>
      </c>
      <c r="K5" s="81">
        <v>1</v>
      </c>
      <c r="L5" s="82">
        <v>3500</v>
      </c>
      <c r="M5" s="82">
        <v>0</v>
      </c>
      <c r="N5" s="82" t="s">
        <v>302</v>
      </c>
      <c r="O5" s="82" t="s">
        <v>300</v>
      </c>
      <c r="P5" s="82" t="s">
        <v>301</v>
      </c>
      <c r="Q5" s="82" t="s">
        <v>299</v>
      </c>
      <c r="R5" s="75" t="str">
        <f>IF('Physical Cash at Safe'!$D$28="Yes", 'Physical Cash at Safe'!$A$28, IF('Borrower Wise Details'!F5&lt;&gt;"", 'Borrower Wise Details'!F5, ""))</f>
        <v>Suraj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SF0073279</v>
      </c>
      <c r="U5" s="77" t="s">
        <v>298</v>
      </c>
      <c r="V5" s="61">
        <v>45499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303</v>
      </c>
      <c r="Z5" s="61">
        <v>45889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45890</v>
      </c>
      <c r="AH5" s="70" t="s">
        <v>307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BH3951</v>
      </c>
      <c r="C5" s="50" t="str">
        <f>IF('Fraud Investigation Report'!D5="", "", 'Fraud Investigation Report'!D5)</f>
        <v>Rajauli-2</v>
      </c>
      <c r="D5" s="68" t="str">
        <f>IF(OR('Fraud Investigation Report'!R5="", 'Fraud Investigation Report'!R5=0), "", 'Fraud Investigation Report'!R5)</f>
        <v>Suraj Kumar</v>
      </c>
      <c r="E5" s="68" t="str">
        <f>IF(OR('Fraud Investigation Report'!T5="", 'Fraud Investigation Report'!T5=0), "", 'Fraud Investigation Report'!T5)</f>
        <v>SF0073279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FN25-26-01902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6900</v>
      </c>
      <c r="Q5" s="49"/>
      <c r="R5" s="84" t="s">
        <v>306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45889</v>
      </c>
      <c r="C6" s="18">
        <v>45888</v>
      </c>
      <c r="D6" s="18">
        <v>45889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95</v>
      </c>
      <c r="C11" s="23">
        <f>B11*A11</f>
        <v>47500</v>
      </c>
      <c r="D11" s="25">
        <v>95</v>
      </c>
      <c r="E11" s="23">
        <f t="shared" ref="E11:E17" si="0">D11*A11</f>
        <v>47500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115</v>
      </c>
      <c r="C13" s="23">
        <f t="shared" ref="C13:C17" si="1">B13*A13</f>
        <v>11500</v>
      </c>
      <c r="D13" s="25">
        <v>115</v>
      </c>
      <c r="E13" s="23">
        <f t="shared" si="0"/>
        <v>11500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61087</v>
      </c>
      <c r="D19" s="30" t="s">
        <v>76</v>
      </c>
      <c r="E19" s="31">
        <f>SUM(E10:E18)</f>
        <v>61087</v>
      </c>
    </row>
    <row r="20" spans="1:5" ht="30" customHeight="1" x14ac:dyDescent="0.3">
      <c r="A20" s="160" t="s">
        <v>97</v>
      </c>
      <c r="B20" s="161"/>
      <c r="C20" s="32">
        <v>61087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289</v>
      </c>
      <c r="C32" s="37" t="s">
        <v>82</v>
      </c>
      <c r="D32" s="137" t="s">
        <v>293</v>
      </c>
      <c r="E32" s="138"/>
    </row>
    <row r="33" spans="1:5" ht="18" customHeight="1" x14ac:dyDescent="0.3">
      <c r="A33" s="37" t="s">
        <v>83</v>
      </c>
      <c r="B33" s="106" t="s">
        <v>290</v>
      </c>
      <c r="C33" s="39" t="s">
        <v>84</v>
      </c>
      <c r="D33" s="131" t="s">
        <v>294</v>
      </c>
      <c r="E33" s="132"/>
    </row>
    <row r="34" spans="1:5" ht="27.6" x14ac:dyDescent="0.3">
      <c r="A34" s="39" t="s">
        <v>221</v>
      </c>
      <c r="B34" s="38" t="s">
        <v>291</v>
      </c>
      <c r="C34" s="39" t="s">
        <v>222</v>
      </c>
      <c r="D34" s="133" t="s">
        <v>256</v>
      </c>
      <c r="E34" s="134"/>
    </row>
    <row r="35" spans="1:5" ht="27.6" x14ac:dyDescent="0.3">
      <c r="A35" s="39" t="s">
        <v>223</v>
      </c>
      <c r="B35" s="38" t="s">
        <v>296</v>
      </c>
      <c r="C35" s="39" t="s">
        <v>225</v>
      </c>
      <c r="D35" s="133" t="s">
        <v>255</v>
      </c>
      <c r="E35" s="134"/>
    </row>
    <row r="36" spans="1:5" ht="25.5" customHeight="1" x14ac:dyDescent="0.3">
      <c r="A36" s="39" t="s">
        <v>224</v>
      </c>
      <c r="B36" s="38" t="s">
        <v>292</v>
      </c>
      <c r="C36" s="39" t="s">
        <v>226</v>
      </c>
      <c r="D36" s="135" t="s">
        <v>295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BH3951</v>
      </c>
      <c r="C5" s="119" t="str">
        <f>IF('Loan Outstanding Report'!$H$5="", "", 'Loan Outstanding Report'!$H$5)</f>
        <v>Rajauli-2</v>
      </c>
      <c r="D5" s="41" t="s">
        <v>308</v>
      </c>
      <c r="E5" s="65">
        <v>45889</v>
      </c>
      <c r="F5" s="38" t="s">
        <v>286</v>
      </c>
      <c r="G5" s="49" t="s">
        <v>288</v>
      </c>
      <c r="H5" s="49" t="s">
        <v>287</v>
      </c>
      <c r="I5" s="120" t="s">
        <v>257</v>
      </c>
      <c r="J5" s="120" t="s">
        <v>260</v>
      </c>
      <c r="K5" s="120" t="s">
        <v>264</v>
      </c>
      <c r="L5" s="11">
        <v>348937285</v>
      </c>
      <c r="M5" s="65" t="s">
        <v>268</v>
      </c>
      <c r="N5" s="124">
        <v>65959</v>
      </c>
      <c r="O5" s="124">
        <v>3500</v>
      </c>
      <c r="P5" s="121" t="s">
        <v>139</v>
      </c>
      <c r="Q5" s="80">
        <v>45478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 t="s">
        <v>305</v>
      </c>
    </row>
    <row r="6" spans="1:23" ht="25.05" customHeight="1" x14ac:dyDescent="0.3">
      <c r="A6" s="64">
        <v>2</v>
      </c>
      <c r="B6" s="60" t="str">
        <f>IF(J6&lt;&gt;"", $B$5, "")</f>
        <v>BH3951</v>
      </c>
      <c r="C6" s="119" t="str">
        <f>IF(J6&lt;&gt;"", $C$5, "")</f>
        <v>Rajauli-2</v>
      </c>
      <c r="D6" s="41" t="str">
        <f>IF(J6&lt;&gt;"", $D$5, "")</f>
        <v>FN25-26-01902</v>
      </c>
      <c r="E6" s="65">
        <v>45889</v>
      </c>
      <c r="F6" s="38" t="str">
        <f>IF(J6&lt;&gt;"", $F$5, "")</f>
        <v>Suraj Kumar</v>
      </c>
      <c r="G6" s="49" t="str">
        <f>IF(J6&lt;&gt;"", $G$5, "")</f>
        <v>SF0073279</v>
      </c>
      <c r="H6" s="49" t="str">
        <f>IF(J6&lt;&gt;"", $H$5, "")</f>
        <v>LO</v>
      </c>
      <c r="I6" s="120" t="s">
        <v>257</v>
      </c>
      <c r="J6" s="120" t="s">
        <v>265</v>
      </c>
      <c r="K6" s="120" t="s">
        <v>267</v>
      </c>
      <c r="L6" s="11">
        <v>349504225</v>
      </c>
      <c r="M6" s="65" t="s">
        <v>276</v>
      </c>
      <c r="N6" s="124">
        <v>62828</v>
      </c>
      <c r="O6" s="124">
        <v>3400</v>
      </c>
      <c r="P6" s="121" t="s">
        <v>139</v>
      </c>
      <c r="Q6" s="80">
        <v>45478</v>
      </c>
      <c r="R6" s="124">
        <v>3400</v>
      </c>
      <c r="S6" s="124">
        <v>0</v>
      </c>
      <c r="T6" s="124">
        <v>0</v>
      </c>
      <c r="U6" s="125">
        <f t="shared" ref="U6:U69" si="1">IF(AND(ISBLANK(R6),ISBLANK(S6),ISBLANK(T6)),"",R6-(S6+T6))</f>
        <v>3400</v>
      </c>
      <c r="V6" s="117" t="s">
        <v>202</v>
      </c>
      <c r="W6" s="122" t="s">
        <v>304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90" zoomScaleNormal="9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29">
        <v>45888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29">
        <v>45888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16720</v>
      </c>
      <c r="J5" s="38" t="s">
        <v>254</v>
      </c>
      <c r="K5" s="84">
        <v>16720</v>
      </c>
      <c r="L5" s="84" t="s">
        <v>255</v>
      </c>
      <c r="M5" s="38" t="s">
        <v>256</v>
      </c>
      <c r="N5" s="84">
        <v>24081</v>
      </c>
      <c r="O5" s="84" t="s">
        <v>257</v>
      </c>
      <c r="P5" s="84">
        <v>38999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348937285</v>
      </c>
      <c r="Z5" s="38" t="s">
        <v>264</v>
      </c>
      <c r="AA5" s="108" t="s">
        <v>268</v>
      </c>
      <c r="AB5" s="84">
        <v>65959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3787</v>
      </c>
      <c r="AK5" s="84">
        <v>3500</v>
      </c>
      <c r="AL5" s="108" t="s">
        <v>275</v>
      </c>
      <c r="AM5" s="84">
        <v>62526.71</v>
      </c>
      <c r="AN5" s="112">
        <v>18260.29</v>
      </c>
      <c r="AO5" s="112">
        <v>80787</v>
      </c>
      <c r="AP5" s="112">
        <v>3432.29</v>
      </c>
      <c r="AQ5" s="112">
        <v>67.709999999999994</v>
      </c>
      <c r="AR5" s="112">
        <v>3500</v>
      </c>
      <c r="AS5" s="112">
        <v>3432.29</v>
      </c>
      <c r="AT5" s="112">
        <v>67.709999999999994</v>
      </c>
      <c r="AU5" s="112">
        <v>3500</v>
      </c>
      <c r="AV5" s="84">
        <v>35</v>
      </c>
      <c r="AW5" s="84"/>
      <c r="AX5" s="84"/>
      <c r="AY5" s="108"/>
      <c r="AZ5" s="84"/>
      <c r="BA5" s="84"/>
      <c r="BB5" s="84" t="s">
        <v>280</v>
      </c>
      <c r="BC5" s="84" t="s">
        <v>145</v>
      </c>
      <c r="BD5" s="108"/>
      <c r="BE5" s="84">
        <v>0</v>
      </c>
      <c r="BF5" s="38" t="s">
        <v>260</v>
      </c>
      <c r="BG5" s="84" t="s">
        <v>281</v>
      </c>
      <c r="BH5" s="114" t="s">
        <v>283</v>
      </c>
      <c r="BI5" s="38" t="s">
        <v>110</v>
      </c>
      <c r="BJ5" s="85">
        <v>45889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3500</v>
      </c>
      <c r="BQ5" s="117" t="s">
        <v>202</v>
      </c>
      <c r="BR5" s="118" t="s">
        <v>284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16720</v>
      </c>
      <c r="J6" s="38" t="s">
        <v>254</v>
      </c>
      <c r="K6" s="84">
        <v>16720</v>
      </c>
      <c r="L6" s="84" t="s">
        <v>255</v>
      </c>
      <c r="M6" s="38" t="s">
        <v>256</v>
      </c>
      <c r="N6" s="84">
        <v>24081</v>
      </c>
      <c r="O6" s="84" t="s">
        <v>257</v>
      </c>
      <c r="P6" s="84">
        <v>38999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266</v>
      </c>
      <c r="Y6" s="84">
        <v>349504225</v>
      </c>
      <c r="Z6" s="38" t="s">
        <v>267</v>
      </c>
      <c r="AA6" s="108" t="s">
        <v>276</v>
      </c>
      <c r="AB6" s="84">
        <v>62828</v>
      </c>
      <c r="AC6" s="108" t="s">
        <v>269</v>
      </c>
      <c r="AD6" s="84">
        <v>24</v>
      </c>
      <c r="AE6" s="84" t="s">
        <v>270</v>
      </c>
      <c r="AF6" s="84" t="s">
        <v>271</v>
      </c>
      <c r="AG6" s="108" t="s">
        <v>277</v>
      </c>
      <c r="AH6" s="84" t="s">
        <v>273</v>
      </c>
      <c r="AI6" s="108" t="s">
        <v>278</v>
      </c>
      <c r="AJ6" s="84">
        <v>3372</v>
      </c>
      <c r="AK6" s="84">
        <v>3400</v>
      </c>
      <c r="AL6" s="108" t="s">
        <v>279</v>
      </c>
      <c r="AM6" s="84">
        <v>59496.46</v>
      </c>
      <c r="AN6" s="112">
        <v>18675.54</v>
      </c>
      <c r="AO6" s="112">
        <v>78172</v>
      </c>
      <c r="AP6" s="112">
        <v>3331.54</v>
      </c>
      <c r="AQ6" s="112">
        <v>68.459999999999994</v>
      </c>
      <c r="AR6" s="112">
        <v>3400</v>
      </c>
      <c r="AS6" s="112">
        <v>3331.54</v>
      </c>
      <c r="AT6" s="112">
        <v>68.459999999999994</v>
      </c>
      <c r="AU6" s="112">
        <v>3400</v>
      </c>
      <c r="AV6" s="84">
        <v>33</v>
      </c>
      <c r="AW6" s="84"/>
      <c r="AX6" s="84"/>
      <c r="AY6" s="108"/>
      <c r="AZ6" s="84"/>
      <c r="BA6" s="84"/>
      <c r="BB6" s="84" t="s">
        <v>280</v>
      </c>
      <c r="BC6" s="84" t="s">
        <v>145</v>
      </c>
      <c r="BD6" s="108"/>
      <c r="BE6" s="84">
        <v>0</v>
      </c>
      <c r="BF6" s="38" t="s">
        <v>265</v>
      </c>
      <c r="BG6" s="84" t="s">
        <v>282</v>
      </c>
      <c r="BH6" s="114" t="s">
        <v>283</v>
      </c>
      <c r="BI6" s="38" t="s">
        <v>110</v>
      </c>
      <c r="BJ6" s="85">
        <v>45889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3400</v>
      </c>
      <c r="BQ6" s="117" t="s">
        <v>202</v>
      </c>
      <c r="BR6" s="118" t="s">
        <v>285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2025-08-21T13:01:50Z</dcterms:modified>
</cp:coreProperties>
</file>